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W:\www\users\"/>
    </mc:Choice>
  </mc:AlternateContent>
  <xr:revisionPtr revIDLastSave="0" documentId="10_ncr:100000_{C565ACF5-8323-4517-B553-DEA98153DF72}" xr6:coauthVersionLast="31" xr6:coauthVersionMax="31" xr10:uidLastSave="{00000000-0000-0000-0000-000000000000}"/>
  <bookViews>
    <workbookView xWindow="480" yWindow="165" windowWidth="15600" windowHeight="11250" tabRatio="662" activeTab="2" xr2:uid="{00000000-000D-0000-FFFF-FFFF00000000}"/>
  </bookViews>
  <sheets>
    <sheet name="Papers" sheetId="1" r:id="rId1"/>
    <sheet name="Overview" sheetId="25" r:id="rId2"/>
    <sheet name="Freqtable" sheetId="38" r:id="rId3"/>
    <sheet name="radarchart" sheetId="47" r:id="rId4"/>
    <sheet name="Graph" sheetId="37" r:id="rId5"/>
    <sheet name="1" sheetId="2" r:id="rId6"/>
    <sheet name="2" sheetId="3" r:id="rId7"/>
    <sheet name="3" sheetId="4" r:id="rId8"/>
    <sheet name="4" sheetId="5" r:id="rId9"/>
    <sheet name="5" sheetId="6" r:id="rId10"/>
    <sheet name="6" sheetId="7" r:id="rId11"/>
    <sheet name="7" sheetId="8" r:id="rId12"/>
    <sheet name="8" sheetId="9" r:id="rId13"/>
    <sheet name="9" sheetId="10" r:id="rId14"/>
    <sheet name="10" sheetId="11" r:id="rId15"/>
    <sheet name="11" sheetId="12" r:id="rId16"/>
    <sheet name="12" sheetId="13" r:id="rId17"/>
    <sheet name="13" sheetId="14" r:id="rId18"/>
    <sheet name="14" sheetId="15" r:id="rId19"/>
    <sheet name="15" sheetId="16" r:id="rId20"/>
    <sheet name="16" sheetId="17" r:id="rId21"/>
    <sheet name="17" sheetId="18" r:id="rId22"/>
    <sheet name="18" sheetId="19" r:id="rId23"/>
    <sheet name="19" sheetId="20" r:id="rId24"/>
    <sheet name="20" sheetId="21" r:id="rId25"/>
    <sheet name="21" sheetId="22" r:id="rId26"/>
    <sheet name="22" sheetId="23" r:id="rId27"/>
    <sheet name="23" sheetId="24" r:id="rId28"/>
    <sheet name="24" sheetId="26" r:id="rId29"/>
    <sheet name="25" sheetId="27" r:id="rId30"/>
    <sheet name="26" sheetId="28" r:id="rId31"/>
    <sheet name="27" sheetId="29" r:id="rId32"/>
    <sheet name="28" sheetId="30" r:id="rId33"/>
    <sheet name="29" sheetId="31" r:id="rId34"/>
    <sheet name="30" sheetId="32" r:id="rId35"/>
    <sheet name="31" sheetId="33" r:id="rId36"/>
    <sheet name="32" sheetId="34" r:id="rId37"/>
    <sheet name="33" sheetId="35" r:id="rId38"/>
    <sheet name="34" sheetId="36" r:id="rId39"/>
    <sheet name="35" sheetId="39" r:id="rId40"/>
    <sheet name="36" sheetId="40" r:id="rId41"/>
    <sheet name="37" sheetId="41" r:id="rId42"/>
    <sheet name="38" sheetId="42" r:id="rId43"/>
    <sheet name="39" sheetId="43" r:id="rId44"/>
    <sheet name="40" sheetId="44" r:id="rId45"/>
  </sheets>
  <calcPr calcId="179017"/>
</workbook>
</file>

<file path=xl/calcChain.xml><?xml version="1.0" encoding="utf-8"?>
<calcChain xmlns="http://schemas.openxmlformats.org/spreadsheetml/2006/main">
  <c r="P5" i="1" l="1"/>
  <c r="P4" i="1"/>
  <c r="P3" i="1"/>
  <c r="Q3" i="1"/>
  <c r="C2" i="38"/>
  <c r="E2" i="38"/>
  <c r="S29" i="38"/>
  <c r="AB29" i="38"/>
  <c r="N29" i="38"/>
  <c r="S5" i="1"/>
  <c r="R5" i="1"/>
  <c r="Q5" i="1"/>
  <c r="S4" i="1"/>
  <c r="R4" i="1"/>
  <c r="Q4" i="1"/>
  <c r="S3" i="1"/>
  <c r="R3" i="1"/>
  <c r="G41" i="1"/>
  <c r="G40" i="1"/>
  <c r="G39" i="1"/>
  <c r="G38" i="1"/>
  <c r="G37" i="1"/>
  <c r="G36" i="1"/>
  <c r="G35" i="1"/>
  <c r="G34" i="1"/>
  <c r="G33" i="1"/>
  <c r="G32" i="1"/>
  <c r="F48" i="25"/>
  <c r="E48" i="25"/>
  <c r="D48" i="25"/>
  <c r="C48" i="25"/>
  <c r="F47" i="25"/>
  <c r="E47" i="25"/>
  <c r="D47" i="25"/>
  <c r="C47" i="25"/>
  <c r="F46" i="25"/>
  <c r="E46" i="25"/>
  <c r="D46" i="25"/>
  <c r="C46" i="25"/>
  <c r="F45" i="25"/>
  <c r="E45" i="25"/>
  <c r="D45" i="25"/>
  <c r="C45" i="25"/>
  <c r="F44" i="25"/>
  <c r="E44" i="25"/>
  <c r="D44" i="25"/>
  <c r="C44" i="25"/>
  <c r="F43" i="25"/>
  <c r="E43" i="25"/>
  <c r="D43" i="25"/>
  <c r="C43" i="25"/>
  <c r="F42" i="25"/>
  <c r="E42" i="25"/>
  <c r="D42" i="25"/>
  <c r="C42" i="25"/>
  <c r="F41" i="25"/>
  <c r="E41" i="25"/>
  <c r="D41" i="25"/>
  <c r="C41" i="25"/>
  <c r="F40" i="25"/>
  <c r="E40" i="25"/>
  <c r="D40" i="25"/>
  <c r="C40" i="25"/>
  <c r="F39" i="25"/>
  <c r="E39" i="25"/>
  <c r="D39" i="25"/>
  <c r="C39" i="25"/>
  <c r="F38" i="25"/>
  <c r="E38" i="25"/>
  <c r="D38" i="25"/>
  <c r="C38" i="25"/>
  <c r="F37" i="25"/>
  <c r="E37" i="25"/>
  <c r="D37" i="25"/>
  <c r="C37" i="25"/>
  <c r="F36" i="25"/>
  <c r="E36" i="25"/>
  <c r="D36" i="25"/>
  <c r="C36" i="25"/>
  <c r="F35" i="25"/>
  <c r="E35" i="25"/>
  <c r="D35" i="25"/>
  <c r="C35" i="25"/>
  <c r="F34" i="25"/>
  <c r="E34" i="25"/>
  <c r="D34" i="25"/>
  <c r="C34" i="25"/>
  <c r="F33" i="25"/>
  <c r="E33" i="25"/>
  <c r="D33" i="25"/>
  <c r="C33" i="25"/>
  <c r="F32" i="25"/>
  <c r="E32" i="25"/>
  <c r="D32" i="25"/>
  <c r="C32" i="25"/>
  <c r="F31" i="25"/>
  <c r="E31" i="25"/>
  <c r="D31" i="25"/>
  <c r="C31" i="25"/>
  <c r="F30" i="25"/>
  <c r="E30" i="25"/>
  <c r="D30" i="25"/>
  <c r="C30" i="25"/>
  <c r="F29" i="25"/>
  <c r="E29" i="25"/>
  <c r="D29" i="25"/>
  <c r="C29" i="25"/>
  <c r="F28" i="25"/>
  <c r="E28" i="25"/>
  <c r="D28" i="25"/>
  <c r="C28" i="25"/>
  <c r="F27" i="25"/>
  <c r="E27" i="25"/>
  <c r="D27" i="25"/>
  <c r="C27" i="25"/>
  <c r="F26" i="25"/>
  <c r="E26" i="25"/>
  <c r="D26" i="25"/>
  <c r="C26" i="25"/>
  <c r="F25" i="25"/>
  <c r="E25" i="25"/>
  <c r="D25" i="25"/>
  <c r="C25" i="25"/>
  <c r="F24" i="25"/>
  <c r="E24" i="25"/>
  <c r="D24" i="25"/>
  <c r="C24" i="25"/>
  <c r="F23" i="25"/>
  <c r="E23" i="25"/>
  <c r="D23" i="25"/>
  <c r="C23" i="25"/>
  <c r="F22" i="25"/>
  <c r="E22" i="25"/>
  <c r="D22" i="25"/>
  <c r="C22" i="25"/>
  <c r="F21" i="25"/>
  <c r="E21" i="25"/>
  <c r="D21" i="25"/>
  <c r="C21" i="25"/>
  <c r="F20" i="25"/>
  <c r="E20" i="25"/>
  <c r="D20" i="25"/>
  <c r="C20" i="25"/>
  <c r="F19" i="25"/>
  <c r="E19" i="25"/>
  <c r="D19" i="25"/>
  <c r="C19" i="25"/>
  <c r="F18" i="25"/>
  <c r="E18" i="25"/>
  <c r="D18" i="25"/>
  <c r="C18" i="25"/>
  <c r="F17" i="25"/>
  <c r="E17" i="25"/>
  <c r="D17" i="25"/>
  <c r="C17" i="25"/>
  <c r="F16" i="25"/>
  <c r="E16" i="25"/>
  <c r="D16" i="25"/>
  <c r="C16" i="25"/>
  <c r="F15" i="25"/>
  <c r="E15" i="25"/>
  <c r="D15" i="25"/>
  <c r="C15" i="25"/>
  <c r="F14" i="25"/>
  <c r="E14" i="25"/>
  <c r="D14" i="25"/>
  <c r="C14" i="25"/>
  <c r="F13" i="25"/>
  <c r="E13" i="25"/>
  <c r="D13" i="25"/>
  <c r="C13" i="25"/>
  <c r="F12" i="25"/>
  <c r="E12" i="25"/>
  <c r="D12" i="25"/>
  <c r="C12" i="25"/>
  <c r="F11" i="25"/>
  <c r="E11" i="25"/>
  <c r="D11" i="25"/>
  <c r="C11" i="25"/>
  <c r="F10" i="25"/>
  <c r="E10" i="25"/>
  <c r="D10" i="25"/>
  <c r="C10" i="25"/>
  <c r="F9" i="25"/>
  <c r="E9" i="25"/>
  <c r="D9" i="25"/>
  <c r="C9" i="25"/>
  <c r="F8" i="25"/>
  <c r="E8" i="25"/>
  <c r="D8" i="25"/>
  <c r="C8" i="25"/>
  <c r="F7" i="25"/>
  <c r="E7" i="25"/>
  <c r="D7" i="25"/>
  <c r="C7" i="25"/>
  <c r="F6" i="25"/>
  <c r="E6" i="25"/>
  <c r="D6" i="25"/>
  <c r="C6" i="25"/>
  <c r="F5" i="25"/>
  <c r="E5" i="25"/>
  <c r="D5" i="25"/>
  <c r="C5" i="25"/>
  <c r="A50" i="44"/>
  <c r="A49" i="44"/>
  <c r="A48" i="44"/>
  <c r="A47" i="44"/>
  <c r="A46" i="44"/>
  <c r="A45" i="44"/>
  <c r="A44" i="44"/>
  <c r="A43" i="44"/>
  <c r="A42" i="44"/>
  <c r="A41" i="44"/>
  <c r="A40" i="44"/>
  <c r="A39" i="44"/>
  <c r="A38" i="44"/>
  <c r="A37" i="44"/>
  <c r="A36" i="44"/>
  <c r="A35" i="44"/>
  <c r="A34"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7" i="44"/>
  <c r="A6" i="44"/>
  <c r="A5" i="44"/>
  <c r="A50" i="43"/>
  <c r="A49" i="43"/>
  <c r="A48" i="43"/>
  <c r="A47" i="43"/>
  <c r="A46" i="43"/>
  <c r="A45" i="43"/>
  <c r="A44" i="43"/>
  <c r="A43" i="43"/>
  <c r="A42" i="43"/>
  <c r="A41" i="43"/>
  <c r="A40" i="43"/>
  <c r="A39" i="43"/>
  <c r="A38" i="43"/>
  <c r="A37" i="43"/>
  <c r="A36" i="43"/>
  <c r="A35" i="43"/>
  <c r="A34" i="43"/>
  <c r="A33" i="43"/>
  <c r="A32" i="43"/>
  <c r="A31" i="43"/>
  <c r="A30" i="43"/>
  <c r="A29" i="43"/>
  <c r="A28" i="43"/>
  <c r="A27" i="43"/>
  <c r="A26" i="43"/>
  <c r="A25" i="43"/>
  <c r="A24" i="43"/>
  <c r="A23" i="43"/>
  <c r="A22" i="43"/>
  <c r="A21" i="43"/>
  <c r="A20" i="43"/>
  <c r="A19" i="43"/>
  <c r="A18" i="43"/>
  <c r="A17" i="43"/>
  <c r="A16" i="43"/>
  <c r="A15" i="43"/>
  <c r="A14" i="43"/>
  <c r="A13" i="43"/>
  <c r="A12" i="43"/>
  <c r="A11" i="43"/>
  <c r="A10" i="43"/>
  <c r="A9" i="43"/>
  <c r="A8" i="43"/>
  <c r="A7" i="43"/>
  <c r="A6" i="43"/>
  <c r="A5" i="43"/>
  <c r="A50" i="42"/>
  <c r="A49" i="42"/>
  <c r="A48" i="42"/>
  <c r="A47" i="42"/>
  <c r="A46" i="42"/>
  <c r="A45" i="42"/>
  <c r="A44" i="42"/>
  <c r="A43" i="42"/>
  <c r="A42" i="42"/>
  <c r="A41" i="42"/>
  <c r="A40" i="42"/>
  <c r="A39" i="42"/>
  <c r="A38" i="42"/>
  <c r="A37" i="42"/>
  <c r="A36" i="42"/>
  <c r="A35" i="42"/>
  <c r="A34" i="42"/>
  <c r="A33" i="42"/>
  <c r="A32" i="42"/>
  <c r="A31" i="42"/>
  <c r="A30" i="42"/>
  <c r="A29" i="42"/>
  <c r="A28" i="42"/>
  <c r="A27" i="42"/>
  <c r="A26" i="42"/>
  <c r="A25" i="42"/>
  <c r="A24" i="42"/>
  <c r="A23" i="42"/>
  <c r="A22" i="42"/>
  <c r="A21" i="42"/>
  <c r="A20" i="42"/>
  <c r="A19" i="42"/>
  <c r="A18" i="42"/>
  <c r="A17" i="42"/>
  <c r="A16" i="42"/>
  <c r="A15" i="42"/>
  <c r="A14" i="42"/>
  <c r="A13" i="42"/>
  <c r="A12" i="42"/>
  <c r="A11" i="42"/>
  <c r="A10" i="42"/>
  <c r="A9" i="42"/>
  <c r="A8" i="42"/>
  <c r="A7" i="42"/>
  <c r="A6" i="42"/>
  <c r="A5" i="42"/>
  <c r="A50" i="41"/>
  <c r="A49" i="41"/>
  <c r="A48" i="41"/>
  <c r="A47" i="41"/>
  <c r="A46" i="41"/>
  <c r="A45" i="41"/>
  <c r="A44" i="41"/>
  <c r="A43" i="41"/>
  <c r="A42" i="41"/>
  <c r="A41" i="41"/>
  <c r="A40" i="41"/>
  <c r="A39" i="41"/>
  <c r="A38" i="41"/>
  <c r="A37" i="41"/>
  <c r="A36" i="41"/>
  <c r="A35" i="41"/>
  <c r="A34" i="41"/>
  <c r="A33" i="41"/>
  <c r="A32" i="41"/>
  <c r="A31" i="41"/>
  <c r="A30" i="41"/>
  <c r="A29" i="41"/>
  <c r="A28" i="41"/>
  <c r="A27" i="41"/>
  <c r="A26" i="41"/>
  <c r="A25" i="41"/>
  <c r="A24" i="41"/>
  <c r="A23" i="41"/>
  <c r="A22" i="41"/>
  <c r="A21" i="41"/>
  <c r="A20" i="41"/>
  <c r="A19" i="41"/>
  <c r="A18" i="41"/>
  <c r="A17" i="41"/>
  <c r="A16" i="41"/>
  <c r="A15" i="41"/>
  <c r="A14" i="41"/>
  <c r="A13" i="41"/>
  <c r="A12" i="41"/>
  <c r="A11" i="41"/>
  <c r="A10" i="41"/>
  <c r="A9" i="41"/>
  <c r="A8" i="41"/>
  <c r="A7" i="41"/>
  <c r="A6" i="41"/>
  <c r="A5" i="41"/>
  <c r="A50" i="40"/>
  <c r="A49" i="40"/>
  <c r="A48" i="40"/>
  <c r="A47" i="40"/>
  <c r="A46" i="40"/>
  <c r="A45" i="40"/>
  <c r="A44" i="40"/>
  <c r="A43" i="40"/>
  <c r="A42" i="40"/>
  <c r="A41" i="40"/>
  <c r="A40" i="40"/>
  <c r="A39" i="40"/>
  <c r="A38" i="40"/>
  <c r="A37" i="40"/>
  <c r="A36" i="40"/>
  <c r="A35" i="40"/>
  <c r="A34" i="40"/>
  <c r="A33" i="40"/>
  <c r="A32" i="40"/>
  <c r="A31" i="40"/>
  <c r="A30" i="40"/>
  <c r="A29" i="40"/>
  <c r="A28" i="40"/>
  <c r="A27" i="40"/>
  <c r="A26" i="40"/>
  <c r="A25" i="40"/>
  <c r="A24" i="40"/>
  <c r="A23" i="40"/>
  <c r="A22" i="40"/>
  <c r="A21" i="40"/>
  <c r="A20" i="40"/>
  <c r="A19" i="40"/>
  <c r="A18" i="40"/>
  <c r="A17" i="40"/>
  <c r="A16" i="40"/>
  <c r="A15" i="40"/>
  <c r="A14" i="40"/>
  <c r="A13" i="40"/>
  <c r="A12" i="40"/>
  <c r="A11" i="40"/>
  <c r="A10" i="40"/>
  <c r="A9" i="40"/>
  <c r="A8" i="40"/>
  <c r="A7" i="40"/>
  <c r="A6" i="40"/>
  <c r="A5" i="40"/>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B2" i="44"/>
  <c r="B2" i="42"/>
  <c r="B2" i="39"/>
  <c r="B2" i="43"/>
  <c r="B2" i="41"/>
  <c r="B2" i="40"/>
  <c r="A5" i="38" l="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B3" i="38" l="1"/>
  <c r="S3" i="38"/>
  <c r="N3" i="38"/>
  <c r="E3" i="38"/>
  <c r="E29" i="38"/>
  <c r="B5" i="38"/>
  <c r="B6" i="38" s="1"/>
  <c r="B7" i="38" s="1"/>
  <c r="B8" i="38" s="1"/>
  <c r="M48" i="25"/>
  <c r="L48" i="25"/>
  <c r="K48" i="25"/>
  <c r="J48" i="25"/>
  <c r="M47" i="25"/>
  <c r="L47" i="25"/>
  <c r="K47" i="25"/>
  <c r="J47" i="25"/>
  <c r="M46" i="25"/>
  <c r="L46" i="25"/>
  <c r="K46" i="25"/>
  <c r="J46" i="25"/>
  <c r="M45" i="25"/>
  <c r="L45" i="25"/>
  <c r="K45" i="25"/>
  <c r="J45" i="25"/>
  <c r="M44" i="25"/>
  <c r="L44" i="25"/>
  <c r="K44" i="25"/>
  <c r="J44" i="25"/>
  <c r="M43" i="25"/>
  <c r="L43" i="25"/>
  <c r="K43" i="25"/>
  <c r="J43" i="25"/>
  <c r="M42" i="25"/>
  <c r="L42" i="25"/>
  <c r="K42" i="25"/>
  <c r="J42" i="25"/>
  <c r="M41" i="25"/>
  <c r="L41" i="25"/>
  <c r="K41" i="25"/>
  <c r="J41" i="25"/>
  <c r="A48" i="36"/>
  <c r="A47" i="36"/>
  <c r="A46" i="36"/>
  <c r="A45" i="36"/>
  <c r="A44" i="36"/>
  <c r="A43" i="36"/>
  <c r="A42" i="36"/>
  <c r="A41" i="36"/>
  <c r="A48" i="35"/>
  <c r="A47" i="35"/>
  <c r="A46" i="35"/>
  <c r="A45" i="35"/>
  <c r="A44" i="35"/>
  <c r="A43" i="35"/>
  <c r="A42" i="35"/>
  <c r="A41" i="35"/>
  <c r="A48" i="34"/>
  <c r="A47" i="34"/>
  <c r="A46" i="34"/>
  <c r="A45" i="34"/>
  <c r="A44" i="34"/>
  <c r="A43" i="34"/>
  <c r="A42" i="34"/>
  <c r="A41" i="34"/>
  <c r="A48" i="33"/>
  <c r="A47" i="33"/>
  <c r="A46" i="33"/>
  <c r="A45" i="33"/>
  <c r="A44" i="33"/>
  <c r="A43" i="33"/>
  <c r="A42" i="33"/>
  <c r="A41" i="33"/>
  <c r="A48" i="32"/>
  <c r="A47" i="32"/>
  <c r="A46" i="32"/>
  <c r="A45" i="32"/>
  <c r="A44" i="32"/>
  <c r="A43" i="32"/>
  <c r="A42" i="32"/>
  <c r="A41" i="32"/>
  <c r="A48" i="31"/>
  <c r="A47" i="31"/>
  <c r="A46" i="31"/>
  <c r="A45" i="31"/>
  <c r="A44" i="31"/>
  <c r="A43" i="31"/>
  <c r="A42" i="31"/>
  <c r="A41" i="31"/>
  <c r="A48" i="30"/>
  <c r="A47" i="30"/>
  <c r="A46" i="30"/>
  <c r="A45" i="30"/>
  <c r="A44" i="30"/>
  <c r="A43" i="30"/>
  <c r="A42" i="30"/>
  <c r="A41" i="30"/>
  <c r="A48" i="29"/>
  <c r="A47" i="29"/>
  <c r="A46" i="29"/>
  <c r="A45" i="29"/>
  <c r="A44" i="29"/>
  <c r="A43" i="29"/>
  <c r="A42" i="29"/>
  <c r="A41" i="29"/>
  <c r="A48" i="28"/>
  <c r="A47" i="28"/>
  <c r="A46" i="28"/>
  <c r="A45" i="28"/>
  <c r="A44" i="28"/>
  <c r="A43" i="28"/>
  <c r="A42" i="28"/>
  <c r="A41" i="28"/>
  <c r="A48" i="27"/>
  <c r="A47" i="27"/>
  <c r="A46" i="27"/>
  <c r="A45" i="27"/>
  <c r="A44" i="27"/>
  <c r="A43" i="27"/>
  <c r="A42" i="27"/>
  <c r="A41" i="27"/>
  <c r="A48" i="26"/>
  <c r="A47" i="26"/>
  <c r="A46" i="26"/>
  <c r="A45" i="26"/>
  <c r="A44" i="26"/>
  <c r="A43" i="26"/>
  <c r="A42" i="26"/>
  <c r="A41" i="26"/>
  <c r="A49" i="26"/>
  <c r="A50" i="26"/>
  <c r="A48" i="24"/>
  <c r="A47" i="24"/>
  <c r="A46" i="24"/>
  <c r="A45" i="24"/>
  <c r="A44" i="24"/>
  <c r="A43" i="24"/>
  <c r="A42" i="24"/>
  <c r="A41" i="24"/>
  <c r="A48" i="23"/>
  <c r="A47" i="23"/>
  <c r="A46" i="23"/>
  <c r="A45" i="23"/>
  <c r="A44" i="23"/>
  <c r="A43" i="23"/>
  <c r="A42" i="23"/>
  <c r="A41" i="23"/>
  <c r="A48" i="22"/>
  <c r="A47" i="22"/>
  <c r="A46" i="22"/>
  <c r="A45" i="22"/>
  <c r="A44" i="22"/>
  <c r="A43" i="22"/>
  <c r="A42" i="22"/>
  <c r="A41" i="22"/>
  <c r="A48" i="21"/>
  <c r="A47" i="21"/>
  <c r="A46" i="21"/>
  <c r="A45" i="21"/>
  <c r="A44" i="21"/>
  <c r="A43" i="21"/>
  <c r="A42" i="21"/>
  <c r="A41" i="21"/>
  <c r="A48" i="20"/>
  <c r="A47" i="20"/>
  <c r="A46" i="20"/>
  <c r="A45" i="20"/>
  <c r="A44" i="20"/>
  <c r="A43" i="20"/>
  <c r="A42" i="20"/>
  <c r="A41" i="20"/>
  <c r="A48" i="19"/>
  <c r="A47" i="19"/>
  <c r="A46" i="19"/>
  <c r="A45" i="19"/>
  <c r="A44" i="19"/>
  <c r="A43" i="19"/>
  <c r="A42" i="19"/>
  <c r="A41" i="19"/>
  <c r="A48" i="18"/>
  <c r="A47" i="18"/>
  <c r="A46" i="18"/>
  <c r="A45" i="18"/>
  <c r="A44" i="18"/>
  <c r="A43" i="18"/>
  <c r="A42" i="18"/>
  <c r="A41" i="18"/>
  <c r="A48" i="17"/>
  <c r="A47" i="17"/>
  <c r="A46" i="17"/>
  <c r="A45" i="17"/>
  <c r="A44" i="17"/>
  <c r="A43" i="17"/>
  <c r="A42" i="17"/>
  <c r="A41" i="17"/>
  <c r="A48" i="16"/>
  <c r="A47" i="16"/>
  <c r="A46" i="16"/>
  <c r="A45" i="16"/>
  <c r="A44" i="16"/>
  <c r="A43" i="16"/>
  <c r="A42" i="16"/>
  <c r="A41" i="16"/>
  <c r="A48" i="15"/>
  <c r="A47" i="15"/>
  <c r="A46" i="15"/>
  <c r="A45" i="15"/>
  <c r="A44" i="15"/>
  <c r="A43" i="15"/>
  <c r="A42" i="15"/>
  <c r="A41" i="15"/>
  <c r="A48" i="14"/>
  <c r="A47" i="14"/>
  <c r="A46" i="14"/>
  <c r="A45" i="14"/>
  <c r="A44" i="14"/>
  <c r="A43" i="14"/>
  <c r="A42" i="14"/>
  <c r="A41" i="14"/>
  <c r="A48" i="13"/>
  <c r="A47" i="13"/>
  <c r="A46" i="13"/>
  <c r="A45" i="13"/>
  <c r="A44" i="13"/>
  <c r="A43" i="13"/>
  <c r="A42" i="13"/>
  <c r="A41" i="13"/>
  <c r="A48" i="12"/>
  <c r="A47" i="12"/>
  <c r="A46" i="12"/>
  <c r="A45" i="12"/>
  <c r="A44" i="12"/>
  <c r="A43" i="12"/>
  <c r="A42" i="12"/>
  <c r="A41" i="12"/>
  <c r="A48" i="11"/>
  <c r="A47" i="11"/>
  <c r="A46" i="11"/>
  <c r="A45" i="11"/>
  <c r="A44" i="11"/>
  <c r="A43" i="11"/>
  <c r="A42" i="11"/>
  <c r="A41" i="11"/>
  <c r="A48" i="10"/>
  <c r="A47" i="10"/>
  <c r="A46" i="10"/>
  <c r="A45" i="10"/>
  <c r="A44" i="10"/>
  <c r="A43" i="10"/>
  <c r="A42" i="10"/>
  <c r="A41" i="10"/>
  <c r="A48" i="9"/>
  <c r="A47" i="9"/>
  <c r="A46" i="9"/>
  <c r="A45" i="9"/>
  <c r="A44" i="9"/>
  <c r="A43" i="9"/>
  <c r="A42" i="9"/>
  <c r="A41" i="9"/>
  <c r="A48" i="8"/>
  <c r="A47" i="8"/>
  <c r="A46" i="8"/>
  <c r="A45" i="8"/>
  <c r="A44" i="8"/>
  <c r="A43" i="8"/>
  <c r="A42" i="8"/>
  <c r="A41" i="8"/>
  <c r="A48" i="7"/>
  <c r="A47" i="7"/>
  <c r="A46" i="7"/>
  <c r="A45" i="7"/>
  <c r="A44" i="7"/>
  <c r="A43" i="7"/>
  <c r="A42" i="7"/>
  <c r="A41" i="7"/>
  <c r="A48" i="6"/>
  <c r="A47" i="6"/>
  <c r="A46" i="6"/>
  <c r="A45" i="6"/>
  <c r="A44" i="6"/>
  <c r="A43" i="6"/>
  <c r="A42" i="6"/>
  <c r="A41" i="6"/>
  <c r="A48" i="5"/>
  <c r="A47" i="5"/>
  <c r="A46" i="5"/>
  <c r="A45" i="5"/>
  <c r="A44" i="5"/>
  <c r="A43" i="5"/>
  <c r="A42" i="5"/>
  <c r="A41" i="5"/>
  <c r="A48" i="4"/>
  <c r="A47" i="4"/>
  <c r="A46" i="4"/>
  <c r="A45" i="4"/>
  <c r="A44" i="4"/>
  <c r="A43" i="4"/>
  <c r="A42" i="4"/>
  <c r="A41" i="4"/>
  <c r="A48" i="3"/>
  <c r="A47" i="3"/>
  <c r="A46" i="3"/>
  <c r="A45" i="3"/>
  <c r="A44" i="3"/>
  <c r="A43" i="3"/>
  <c r="A42" i="3"/>
  <c r="A41" i="3"/>
  <c r="A49" i="3"/>
  <c r="A50" i="3"/>
  <c r="A48" i="2"/>
  <c r="A47" i="2"/>
  <c r="A46" i="2"/>
  <c r="A45" i="2"/>
  <c r="A44" i="2"/>
  <c r="A43" i="2"/>
  <c r="A42" i="2"/>
  <c r="A41" i="2"/>
  <c r="C6" i="38"/>
  <c r="C26" i="38"/>
  <c r="C4" i="38"/>
  <c r="I47" i="25" l="1"/>
  <c r="I41" i="25"/>
  <c r="I44" i="25"/>
  <c r="I45" i="25"/>
  <c r="I42" i="25"/>
  <c r="I46" i="25"/>
  <c r="I43" i="25"/>
  <c r="I48" i="25"/>
  <c r="B9" i="38"/>
  <c r="G21" i="1"/>
  <c r="C8" i="38"/>
  <c r="C5" i="38"/>
  <c r="C7" i="38"/>
  <c r="C9" i="38"/>
  <c r="B10" i="38" l="1"/>
  <c r="I49" i="25"/>
  <c r="M4" i="25"/>
  <c r="L4" i="25"/>
  <c r="K4" i="25"/>
  <c r="J4" i="25"/>
  <c r="C10" i="38"/>
  <c r="B11" i="38" l="1"/>
  <c r="F50" i="25"/>
  <c r="E50" i="25"/>
  <c r="D50" i="25"/>
  <c r="M40" i="25"/>
  <c r="L40" i="25"/>
  <c r="K40" i="25"/>
  <c r="M39" i="25"/>
  <c r="L39" i="25"/>
  <c r="K39" i="25"/>
  <c r="M38" i="25"/>
  <c r="L38" i="25"/>
  <c r="K38" i="25"/>
  <c r="M37" i="25"/>
  <c r="L37" i="25"/>
  <c r="K37" i="25"/>
  <c r="M36" i="25"/>
  <c r="L36" i="25"/>
  <c r="K36" i="25"/>
  <c r="M35" i="25"/>
  <c r="L35" i="25"/>
  <c r="K35" i="25"/>
  <c r="M34" i="25"/>
  <c r="L34" i="25"/>
  <c r="K34" i="25"/>
  <c r="M33" i="25"/>
  <c r="L33" i="25"/>
  <c r="K33" i="25"/>
  <c r="M32" i="25"/>
  <c r="L32" i="25"/>
  <c r="K32" i="25"/>
  <c r="M31" i="25"/>
  <c r="L31" i="25"/>
  <c r="K31" i="25"/>
  <c r="M30" i="25"/>
  <c r="L30" i="25"/>
  <c r="K30" i="25"/>
  <c r="M29" i="25"/>
  <c r="L29" i="25"/>
  <c r="K29" i="25"/>
  <c r="M28" i="25"/>
  <c r="L28" i="25"/>
  <c r="K28" i="25"/>
  <c r="M27" i="25"/>
  <c r="L27" i="25"/>
  <c r="K27" i="25"/>
  <c r="M26" i="25"/>
  <c r="L26" i="25"/>
  <c r="K26" i="25"/>
  <c r="M25" i="25"/>
  <c r="L25" i="25"/>
  <c r="K25" i="25"/>
  <c r="M24" i="25"/>
  <c r="L24" i="25"/>
  <c r="K24" i="25"/>
  <c r="M23" i="25"/>
  <c r="L23" i="25"/>
  <c r="K23" i="25"/>
  <c r="M22" i="25"/>
  <c r="L22" i="25"/>
  <c r="K22" i="25"/>
  <c r="M21" i="25"/>
  <c r="L21" i="25"/>
  <c r="K21" i="25"/>
  <c r="M20" i="25"/>
  <c r="L20" i="25"/>
  <c r="K20" i="25"/>
  <c r="M19" i="25"/>
  <c r="L19" i="25"/>
  <c r="K19" i="25"/>
  <c r="M18" i="25"/>
  <c r="L18" i="25"/>
  <c r="K18" i="25"/>
  <c r="M16" i="25"/>
  <c r="L16" i="25"/>
  <c r="K16" i="25"/>
  <c r="M14" i="25"/>
  <c r="L14" i="25"/>
  <c r="K14" i="25"/>
  <c r="M12" i="25"/>
  <c r="L11" i="25"/>
  <c r="K11" i="25"/>
  <c r="M10" i="25"/>
  <c r="L10" i="25"/>
  <c r="K10" i="25"/>
  <c r="M8" i="25"/>
  <c r="L8" i="25"/>
  <c r="K8" i="25"/>
  <c r="M6" i="25"/>
  <c r="L6" i="25"/>
  <c r="K6" i="25"/>
  <c r="C50" i="25"/>
  <c r="J40" i="25"/>
  <c r="J39" i="25"/>
  <c r="J38" i="25"/>
  <c r="J37" i="25"/>
  <c r="J36" i="25"/>
  <c r="J35" i="25"/>
  <c r="J34" i="25"/>
  <c r="J33" i="25"/>
  <c r="J32" i="25"/>
  <c r="J31" i="25"/>
  <c r="J30" i="25"/>
  <c r="J29" i="25"/>
  <c r="J28" i="25"/>
  <c r="J27" i="25"/>
  <c r="J26" i="25"/>
  <c r="J25" i="25"/>
  <c r="J24" i="25"/>
  <c r="J23" i="25"/>
  <c r="J22" i="25"/>
  <c r="J21" i="25"/>
  <c r="J20" i="25"/>
  <c r="J19" i="25"/>
  <c r="J18" i="25"/>
  <c r="J16" i="25"/>
  <c r="J14" i="25"/>
  <c r="J12" i="25"/>
  <c r="J10" i="25"/>
  <c r="J8" i="25"/>
  <c r="J6" i="25"/>
  <c r="A50" i="36"/>
  <c r="A49" i="36"/>
  <c r="A40" i="36"/>
  <c r="A39" i="36"/>
  <c r="A38" i="36"/>
  <c r="A37" i="36"/>
  <c r="A36" i="36"/>
  <c r="A35" i="36"/>
  <c r="A34" i="36"/>
  <c r="A33" i="36"/>
  <c r="A32" i="36"/>
  <c r="A31" i="36"/>
  <c r="A30" i="36"/>
  <c r="A29" i="36"/>
  <c r="A28" i="36"/>
  <c r="A27" i="36"/>
  <c r="A26" i="36"/>
  <c r="A25" i="36"/>
  <c r="A24" i="36"/>
  <c r="A23" i="36"/>
  <c r="A22" i="36"/>
  <c r="A21" i="36"/>
  <c r="A20" i="36"/>
  <c r="A19" i="36"/>
  <c r="A18" i="36"/>
  <c r="A17" i="36"/>
  <c r="A16" i="36"/>
  <c r="A15" i="36"/>
  <c r="A14" i="36"/>
  <c r="A13" i="36"/>
  <c r="A12" i="36"/>
  <c r="A11" i="36"/>
  <c r="A10" i="36"/>
  <c r="A9" i="36"/>
  <c r="A8" i="36"/>
  <c r="A7" i="36"/>
  <c r="A6" i="36"/>
  <c r="A5" i="36"/>
  <c r="A50" i="35"/>
  <c r="A49"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7" i="35"/>
  <c r="A6" i="35"/>
  <c r="A5" i="35"/>
  <c r="A50" i="34"/>
  <c r="A49"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50" i="33"/>
  <c r="A49" i="33"/>
  <c r="A40" i="33"/>
  <c r="A39" i="33"/>
  <c r="A38" i="33"/>
  <c r="A37" i="33"/>
  <c r="A36" i="33"/>
  <c r="A35" i="33"/>
  <c r="A34" i="33"/>
  <c r="A33" i="33"/>
  <c r="A32" i="33"/>
  <c r="A31" i="33"/>
  <c r="A30" i="33"/>
  <c r="A29" i="33"/>
  <c r="A28" i="33"/>
  <c r="A27" i="33"/>
  <c r="A26" i="33"/>
  <c r="A25" i="33"/>
  <c r="A24" i="33"/>
  <c r="A23" i="33"/>
  <c r="A22" i="33"/>
  <c r="A21" i="33"/>
  <c r="A20" i="33"/>
  <c r="A19" i="33"/>
  <c r="A18" i="33"/>
  <c r="A17" i="33"/>
  <c r="A16" i="33"/>
  <c r="A15" i="33"/>
  <c r="A14" i="33"/>
  <c r="A13" i="33"/>
  <c r="A12" i="33"/>
  <c r="A11" i="33"/>
  <c r="A10" i="33"/>
  <c r="A9" i="33"/>
  <c r="A8" i="33"/>
  <c r="A7" i="33"/>
  <c r="A6" i="33"/>
  <c r="A5" i="33"/>
  <c r="A50" i="32"/>
  <c r="A49"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A5" i="32"/>
  <c r="A50" i="31"/>
  <c r="A49" i="31"/>
  <c r="A40" i="31"/>
  <c r="A39" i="31"/>
  <c r="A38" i="31"/>
  <c r="A37" i="31"/>
  <c r="A36" i="31"/>
  <c r="A35" i="31"/>
  <c r="A34" i="31"/>
  <c r="A33" i="31"/>
  <c r="A32" i="31"/>
  <c r="A31" i="31"/>
  <c r="A30" i="31"/>
  <c r="A29" i="31"/>
  <c r="A28" i="31"/>
  <c r="A27" i="31"/>
  <c r="A26" i="31"/>
  <c r="A25" i="31"/>
  <c r="A24" i="31"/>
  <c r="A23" i="31"/>
  <c r="A22" i="31"/>
  <c r="A21" i="31"/>
  <c r="A20" i="31"/>
  <c r="A19" i="31"/>
  <c r="A18" i="31"/>
  <c r="A17" i="31"/>
  <c r="A16" i="31"/>
  <c r="A15" i="31"/>
  <c r="A14" i="31"/>
  <c r="A13" i="31"/>
  <c r="A12" i="31"/>
  <c r="A11" i="31"/>
  <c r="A10" i="31"/>
  <c r="A9" i="31"/>
  <c r="A8" i="31"/>
  <c r="A7" i="31"/>
  <c r="A6" i="31"/>
  <c r="A5" i="31"/>
  <c r="A50" i="30"/>
  <c r="A49" i="30"/>
  <c r="A40" i="30"/>
  <c r="A39" i="30"/>
  <c r="A38" i="30"/>
  <c r="A37" i="30"/>
  <c r="A36" i="30"/>
  <c r="A35" i="30"/>
  <c r="A34" i="30"/>
  <c r="A33" i="30"/>
  <c r="A32" i="30"/>
  <c r="A31" i="30"/>
  <c r="A30" i="30"/>
  <c r="A29" i="30"/>
  <c r="A28" i="30"/>
  <c r="A27" i="30"/>
  <c r="A26" i="30"/>
  <c r="A25" i="30"/>
  <c r="A24" i="30"/>
  <c r="A23" i="30"/>
  <c r="A22" i="30"/>
  <c r="A21" i="30"/>
  <c r="A20" i="30"/>
  <c r="A19" i="30"/>
  <c r="A18" i="30"/>
  <c r="A17" i="30"/>
  <c r="A16" i="30"/>
  <c r="A15" i="30"/>
  <c r="A14" i="30"/>
  <c r="A13" i="30"/>
  <c r="A12" i="30"/>
  <c r="A11" i="30"/>
  <c r="A10" i="30"/>
  <c r="A9" i="30"/>
  <c r="A8" i="30"/>
  <c r="A7" i="30"/>
  <c r="A6" i="30"/>
  <c r="A5" i="30"/>
  <c r="A50" i="29"/>
  <c r="A49"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50" i="28"/>
  <c r="A49"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 i="28"/>
  <c r="A50" i="27"/>
  <c r="A49"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5" i="27"/>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 i="26"/>
  <c r="A50" i="24"/>
  <c r="A49"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 i="24"/>
  <c r="A50" i="23"/>
  <c r="A49"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50" i="22"/>
  <c r="A49"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A50" i="21"/>
  <c r="A49"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50" i="20"/>
  <c r="A49"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50" i="19"/>
  <c r="A49"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50" i="18"/>
  <c r="A49"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50" i="16"/>
  <c r="A49"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50" i="15"/>
  <c r="A49"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50" i="14"/>
  <c r="A49"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50" i="13"/>
  <c r="A49"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50" i="12"/>
  <c r="A49"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50" i="11"/>
  <c r="A49"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50" i="10"/>
  <c r="A49"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50" i="9"/>
  <c r="A49"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50" i="8"/>
  <c r="A49"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50" i="7"/>
  <c r="A49"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50" i="6"/>
  <c r="A49"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50" i="5"/>
  <c r="A49"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50" i="4"/>
  <c r="A49"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50" i="2"/>
  <c r="A49"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H10" i="38"/>
  <c r="AG8" i="38"/>
  <c r="AJ5" i="38"/>
  <c r="AJ10" i="38"/>
  <c r="B2" i="34"/>
  <c r="B2" i="12"/>
  <c r="B2" i="15"/>
  <c r="AH26" i="38"/>
  <c r="B2" i="31"/>
  <c r="B2" i="28"/>
  <c r="AH4" i="38"/>
  <c r="B2" i="5"/>
  <c r="AH6" i="38"/>
  <c r="B2" i="27"/>
  <c r="AI4" i="38"/>
  <c r="B2" i="32"/>
  <c r="B2" i="9"/>
  <c r="AI11" i="38"/>
  <c r="AJ4" i="38"/>
  <c r="AI8" i="38"/>
  <c r="B2" i="33"/>
  <c r="B2" i="7"/>
  <c r="AI9" i="38"/>
  <c r="AJ26" i="38"/>
  <c r="B2" i="19"/>
  <c r="AJ6" i="38"/>
  <c r="AG10" i="38"/>
  <c r="AI6" i="38"/>
  <c r="B2" i="13"/>
  <c r="AI10" i="38"/>
  <c r="AG9" i="38"/>
  <c r="AJ9" i="38"/>
  <c r="B2" i="29"/>
  <c r="B2" i="35"/>
  <c r="B2" i="20"/>
  <c r="AH8" i="38"/>
  <c r="B2" i="10"/>
  <c r="B2" i="24"/>
  <c r="AH9" i="38"/>
  <c r="AG7" i="38"/>
  <c r="B2" i="18"/>
  <c r="B2" i="22"/>
  <c r="AJ7" i="38"/>
  <c r="B2" i="14"/>
  <c r="B2" i="2"/>
  <c r="B2" i="16"/>
  <c r="B2" i="30"/>
  <c r="AG4" i="38"/>
  <c r="AG6" i="38"/>
  <c r="B2" i="26"/>
  <c r="AI7" i="38"/>
  <c r="B2" i="23"/>
  <c r="AH7" i="38"/>
  <c r="B2" i="11"/>
  <c r="B2" i="3"/>
  <c r="AJ8" i="38"/>
  <c r="B2" i="21"/>
  <c r="B2" i="36"/>
  <c r="C11" i="38"/>
  <c r="AH5" i="38"/>
  <c r="B2" i="6"/>
  <c r="AG26" i="38"/>
  <c r="B2" i="8"/>
  <c r="B2" i="17"/>
  <c r="AI26" i="38"/>
  <c r="AG5" i="38"/>
  <c r="B2" i="4"/>
  <c r="AI5" i="38"/>
  <c r="AL5" i="38" l="1"/>
  <c r="AL6" i="38"/>
  <c r="AL7" i="38"/>
  <c r="AL26" i="38"/>
  <c r="AL9" i="38"/>
  <c r="AL8" i="38"/>
  <c r="AL10" i="38"/>
  <c r="AL4" i="38"/>
  <c r="Q4" i="38"/>
  <c r="N4" i="38"/>
  <c r="P4" i="38"/>
  <c r="O4" i="38"/>
  <c r="AD5" i="38"/>
  <c r="AE5" i="38"/>
  <c r="AC5" i="38"/>
  <c r="AB5" i="38"/>
  <c r="Q6" i="38"/>
  <c r="N6" i="38"/>
  <c r="P6" i="38"/>
  <c r="O6" i="38"/>
  <c r="AD7" i="38"/>
  <c r="AE7" i="38"/>
  <c r="AC7" i="38"/>
  <c r="AB7" i="38"/>
  <c r="AC9" i="38"/>
  <c r="AE9" i="38"/>
  <c r="AD9" i="38"/>
  <c r="AB9" i="38"/>
  <c r="O26" i="38"/>
  <c r="P26" i="38"/>
  <c r="N26" i="38"/>
  <c r="Q26" i="38"/>
  <c r="L4" i="38"/>
  <c r="J4" i="38"/>
  <c r="I4" i="38"/>
  <c r="K4" i="38"/>
  <c r="F4" i="38"/>
  <c r="H4" i="38"/>
  <c r="E4" i="38"/>
  <c r="G4" i="38"/>
  <c r="F8" i="38"/>
  <c r="I8" i="38"/>
  <c r="G8" i="38"/>
  <c r="J8" i="38"/>
  <c r="L8" i="38"/>
  <c r="K8" i="38"/>
  <c r="E8" i="38"/>
  <c r="H8" i="38"/>
  <c r="G5" i="38"/>
  <c r="E5" i="38"/>
  <c r="H5" i="38"/>
  <c r="L5" i="38"/>
  <c r="F5" i="38"/>
  <c r="I5" i="38"/>
  <c r="K5" i="38"/>
  <c r="J5" i="38"/>
  <c r="I7" i="38"/>
  <c r="L7" i="38"/>
  <c r="F7" i="38"/>
  <c r="H7" i="38"/>
  <c r="E7" i="38"/>
  <c r="J7" i="38"/>
  <c r="G7" i="38"/>
  <c r="K7" i="38"/>
  <c r="G9" i="38"/>
  <c r="J9" i="38"/>
  <c r="F9" i="38"/>
  <c r="H9" i="38"/>
  <c r="E9" i="38"/>
  <c r="I9" i="38"/>
  <c r="K9" i="38"/>
  <c r="L9" i="38"/>
  <c r="W4" i="38"/>
  <c r="U4" i="38"/>
  <c r="S4" i="38"/>
  <c r="Z4" i="38"/>
  <c r="X4" i="38"/>
  <c r="V4" i="38"/>
  <c r="Y4" i="38"/>
  <c r="T4" i="38"/>
  <c r="V6" i="38"/>
  <c r="X6" i="38"/>
  <c r="U6" i="38"/>
  <c r="S6" i="38"/>
  <c r="Y6" i="38"/>
  <c r="T6" i="38"/>
  <c r="W6" i="38"/>
  <c r="Z6" i="38"/>
  <c r="W26" i="38"/>
  <c r="U26" i="38"/>
  <c r="V26" i="38"/>
  <c r="Z26" i="38"/>
  <c r="X26" i="38"/>
  <c r="S26" i="38"/>
  <c r="Y26" i="38"/>
  <c r="T26" i="38"/>
  <c r="L6" i="38"/>
  <c r="I6" i="38"/>
  <c r="F6" i="38"/>
  <c r="H6" i="38"/>
  <c r="J6" i="38"/>
  <c r="K6" i="38"/>
  <c r="E6" i="38"/>
  <c r="G6" i="38"/>
  <c r="H10" i="38"/>
  <c r="F10" i="38"/>
  <c r="E10" i="38"/>
  <c r="J10" i="38"/>
  <c r="I10" i="38"/>
  <c r="K10" i="38"/>
  <c r="L10" i="38"/>
  <c r="G10" i="38"/>
  <c r="I26" i="38"/>
  <c r="L26" i="38"/>
  <c r="H26" i="38"/>
  <c r="J26" i="38"/>
  <c r="E26" i="38"/>
  <c r="K26" i="38"/>
  <c r="F26" i="38"/>
  <c r="G26" i="38"/>
  <c r="U5" i="38"/>
  <c r="W5" i="38"/>
  <c r="Y5" i="38"/>
  <c r="X5" i="38"/>
  <c r="S5" i="38"/>
  <c r="V5" i="38"/>
  <c r="T5" i="38"/>
  <c r="Z5" i="38"/>
  <c r="AD4" i="38"/>
  <c r="AE4" i="38"/>
  <c r="AC4" i="38"/>
  <c r="AB4" i="38"/>
  <c r="Q5" i="38"/>
  <c r="N5" i="38"/>
  <c r="P5" i="38"/>
  <c r="O5" i="38"/>
  <c r="AD6" i="38"/>
  <c r="AE6" i="38"/>
  <c r="AC6" i="38"/>
  <c r="AB6" i="38"/>
  <c r="AD8" i="38"/>
  <c r="AE8" i="38"/>
  <c r="AC8" i="38"/>
  <c r="AB8" i="38"/>
  <c r="AC10" i="38"/>
  <c r="AB10" i="38"/>
  <c r="AD10" i="38"/>
  <c r="AE10" i="38"/>
  <c r="AE26" i="38"/>
  <c r="AB26" i="38"/>
  <c r="AD26" i="38"/>
  <c r="AC26" i="38"/>
  <c r="K5" i="25"/>
  <c r="M7" i="25"/>
  <c r="K9" i="25"/>
  <c r="M11" i="25"/>
  <c r="M15" i="25"/>
  <c r="K50" i="25"/>
  <c r="J5" i="25"/>
  <c r="J13" i="25"/>
  <c r="J7" i="25"/>
  <c r="J11" i="25"/>
  <c r="J15" i="25"/>
  <c r="L5" i="25"/>
  <c r="L9" i="25"/>
  <c r="L50" i="25"/>
  <c r="J9" i="25"/>
  <c r="I9" i="25" s="1"/>
  <c r="J17" i="25"/>
  <c r="J50" i="25"/>
  <c r="L7" i="25"/>
  <c r="M5" i="25"/>
  <c r="K7" i="25"/>
  <c r="M9" i="25"/>
  <c r="M13" i="25"/>
  <c r="M17" i="25"/>
  <c r="M50" i="25"/>
  <c r="W7" i="38"/>
  <c r="Y7" i="38"/>
  <c r="X7" i="38"/>
  <c r="Z7" i="38"/>
  <c r="T7" i="38"/>
  <c r="V7" i="38"/>
  <c r="U7" i="38"/>
  <c r="S7" i="38"/>
  <c r="W8" i="38"/>
  <c r="Z8" i="38"/>
  <c r="X8" i="38"/>
  <c r="S8" i="38"/>
  <c r="U8" i="38"/>
  <c r="T8" i="38"/>
  <c r="V8" i="38"/>
  <c r="Y8" i="38"/>
  <c r="U10" i="38"/>
  <c r="X10" i="38"/>
  <c r="Y10" i="38"/>
  <c r="T10" i="38"/>
  <c r="S10" i="38"/>
  <c r="W10" i="38"/>
  <c r="Z10" i="38"/>
  <c r="V10" i="38"/>
  <c r="X9" i="38"/>
  <c r="Y9" i="38"/>
  <c r="V9" i="38"/>
  <c r="T9" i="38"/>
  <c r="S9" i="38"/>
  <c r="W9" i="38"/>
  <c r="U9" i="38"/>
  <c r="Z9" i="38"/>
  <c r="L12" i="25"/>
  <c r="L13" i="25"/>
  <c r="L17" i="25"/>
  <c r="L15" i="25"/>
  <c r="O9" i="38"/>
  <c r="N9" i="38"/>
  <c r="P9" i="38"/>
  <c r="Q9" i="38"/>
  <c r="N8" i="38"/>
  <c r="Q8" i="38"/>
  <c r="P8" i="38"/>
  <c r="O8" i="38"/>
  <c r="O10" i="38"/>
  <c r="N10" i="38"/>
  <c r="P10" i="38"/>
  <c r="Q10" i="38"/>
  <c r="N7" i="38"/>
  <c r="Q7" i="38"/>
  <c r="P7" i="38"/>
  <c r="O7" i="38"/>
  <c r="K15" i="25"/>
  <c r="K13" i="25"/>
  <c r="K17" i="25"/>
  <c r="K12" i="25"/>
  <c r="V11" i="38"/>
  <c r="S11" i="38"/>
  <c r="T11" i="38"/>
  <c r="X11" i="38"/>
  <c r="Y11" i="38"/>
  <c r="Z11" i="38"/>
  <c r="W11" i="38"/>
  <c r="U11" i="38"/>
  <c r="B12" i="38"/>
  <c r="I39" i="25"/>
  <c r="I19" i="25"/>
  <c r="I23" i="25"/>
  <c r="I27" i="25"/>
  <c r="I31" i="25"/>
  <c r="I35" i="25"/>
  <c r="I6" i="25"/>
  <c r="I10" i="25"/>
  <c r="I14" i="25"/>
  <c r="I18" i="25"/>
  <c r="I26" i="25"/>
  <c r="I30" i="25"/>
  <c r="I34" i="25"/>
  <c r="I38" i="25"/>
  <c r="I25" i="25"/>
  <c r="I29" i="25"/>
  <c r="I33" i="25"/>
  <c r="I37" i="25"/>
  <c r="I8" i="25"/>
  <c r="I16" i="25"/>
  <c r="I20" i="25"/>
  <c r="I28" i="25"/>
  <c r="I36" i="25"/>
  <c r="I40" i="25"/>
  <c r="I21" i="25"/>
  <c r="I32" i="25"/>
  <c r="I24" i="25"/>
  <c r="I22" i="25"/>
  <c r="G24" i="1"/>
  <c r="G23" i="1"/>
  <c r="G22" i="1"/>
  <c r="G20" i="1"/>
  <c r="G19" i="1"/>
  <c r="G18" i="1"/>
  <c r="G13" i="1"/>
  <c r="G12" i="1"/>
  <c r="G9" i="1"/>
  <c r="G8" i="1"/>
  <c r="G7" i="1"/>
  <c r="G6" i="1"/>
  <c r="G5" i="1"/>
  <c r="G4" i="1"/>
  <c r="G31" i="1"/>
  <c r="G30" i="1"/>
  <c r="G29" i="1"/>
  <c r="G28" i="1"/>
  <c r="G27" i="1"/>
  <c r="G26" i="1"/>
  <c r="G25" i="1"/>
  <c r="G11" i="1"/>
  <c r="G16" i="1"/>
  <c r="G17" i="1"/>
  <c r="G10" i="1"/>
  <c r="G3" i="1"/>
  <c r="G15" i="1"/>
  <c r="G14" i="1"/>
  <c r="G2" i="1"/>
  <c r="AI12" i="38"/>
  <c r="AG11" i="38"/>
  <c r="AH12" i="38"/>
  <c r="AH11" i="38"/>
  <c r="AJ12" i="38"/>
  <c r="AJ11" i="38"/>
  <c r="C12" i="38"/>
  <c r="AG12" i="38"/>
  <c r="AL11" i="38" l="1"/>
  <c r="AL12" i="38"/>
  <c r="I50" i="25"/>
  <c r="I7" i="25"/>
  <c r="I17" i="25"/>
  <c r="I5" i="25"/>
  <c r="I13" i="25"/>
  <c r="I11" i="25"/>
  <c r="I15" i="25"/>
  <c r="I12" i="25"/>
  <c r="G11" i="38"/>
  <c r="H11" i="38"/>
  <c r="J11" i="38"/>
  <c r="E11" i="38"/>
  <c r="L11" i="38"/>
  <c r="I11" i="38"/>
  <c r="F11" i="38"/>
  <c r="K11" i="38"/>
  <c r="N11" i="38"/>
  <c r="O11" i="38"/>
  <c r="P11" i="38"/>
  <c r="Q11" i="38"/>
  <c r="AB11" i="38"/>
  <c r="AE11" i="38"/>
  <c r="AD11" i="38"/>
  <c r="AC11" i="38"/>
  <c r="AC12" i="38"/>
  <c r="AB12" i="38"/>
  <c r="AE12" i="38"/>
  <c r="AD12" i="38"/>
  <c r="X12" i="38"/>
  <c r="W12" i="38"/>
  <c r="Z12" i="38"/>
  <c r="V12" i="38"/>
  <c r="S12" i="38"/>
  <c r="U12" i="38"/>
  <c r="T12" i="38"/>
  <c r="Y12" i="38"/>
  <c r="Q12" i="38"/>
  <c r="O12" i="38"/>
  <c r="N12" i="38"/>
  <c r="P12" i="38"/>
  <c r="J12" i="38"/>
  <c r="K12" i="38"/>
  <c r="H12" i="38"/>
  <c r="F12" i="38"/>
  <c r="E12" i="38"/>
  <c r="I12" i="38"/>
  <c r="G12" i="38"/>
  <c r="L12" i="38"/>
  <c r="B13" i="38"/>
  <c r="C13" i="38"/>
  <c r="AH13" i="38"/>
  <c r="AG13" i="38"/>
  <c r="AI13" i="38"/>
  <c r="AJ13" i="38"/>
  <c r="AL13" i="38" l="1"/>
  <c r="AC13" i="38"/>
  <c r="AB13" i="38"/>
  <c r="AE13" i="38"/>
  <c r="AD13" i="38"/>
  <c r="Z13" i="38"/>
  <c r="U13" i="38"/>
  <c r="V13" i="38"/>
  <c r="T13" i="38"/>
  <c r="X13" i="38"/>
  <c r="S13" i="38"/>
  <c r="Y13" i="38"/>
  <c r="W13" i="38"/>
  <c r="Q13" i="38"/>
  <c r="N13" i="38"/>
  <c r="P13" i="38"/>
  <c r="O13" i="38"/>
  <c r="I13" i="38"/>
  <c r="L13" i="38"/>
  <c r="F13" i="38"/>
  <c r="H13" i="38"/>
  <c r="K13" i="38"/>
  <c r="J13" i="38"/>
  <c r="G13" i="38"/>
  <c r="E13" i="38"/>
  <c r="B14" i="38"/>
  <c r="AH14" i="38"/>
  <c r="C14" i="38"/>
  <c r="AJ14" i="38"/>
  <c r="AI14" i="38"/>
  <c r="AC14" i="38" l="1"/>
  <c r="AB14" i="38"/>
  <c r="AE14" i="38"/>
  <c r="AD14" i="38"/>
  <c r="Z14" i="38"/>
  <c r="T14" i="38"/>
  <c r="W14" i="38"/>
  <c r="U14" i="38"/>
  <c r="S14" i="38"/>
  <c r="Y14" i="38"/>
  <c r="X14" i="38"/>
  <c r="V14" i="38"/>
  <c r="Q14" i="38"/>
  <c r="N14" i="38"/>
  <c r="P14" i="38"/>
  <c r="O14" i="38"/>
  <c r="B15" i="38"/>
  <c r="AI15" i="38"/>
  <c r="AG14" i="38"/>
  <c r="AL14" i="38" l="1"/>
  <c r="J14" i="38"/>
  <c r="H14" i="38"/>
  <c r="I14" i="38"/>
  <c r="L14" i="38"/>
  <c r="G14" i="38"/>
  <c r="F14" i="38"/>
  <c r="K14" i="38"/>
  <c r="E14" i="38"/>
  <c r="W15" i="38"/>
  <c r="Y15" i="38"/>
  <c r="S15" i="38"/>
  <c r="Z15" i="38"/>
  <c r="V15" i="38"/>
  <c r="T15" i="38"/>
  <c r="U15" i="38"/>
  <c r="X15" i="38"/>
  <c r="B16" i="38"/>
  <c r="AJ15" i="38"/>
  <c r="AH15" i="38"/>
  <c r="AH16" i="38"/>
  <c r="AG15" i="38"/>
  <c r="C15" i="38"/>
  <c r="AG16" i="38"/>
  <c r="C16" i="38"/>
  <c r="AJ16" i="38"/>
  <c r="AI16" i="38"/>
  <c r="AL16" i="38" l="1"/>
  <c r="AL15" i="38"/>
  <c r="L15" i="38"/>
  <c r="H15" i="38"/>
  <c r="E15" i="38"/>
  <c r="I15" i="38"/>
  <c r="K15" i="38"/>
  <c r="G15" i="38"/>
  <c r="F15" i="38"/>
  <c r="J15" i="38"/>
  <c r="AB15" i="38"/>
  <c r="AD15" i="38"/>
  <c r="AE15" i="38"/>
  <c r="AC15" i="38"/>
  <c r="P15" i="38"/>
  <c r="O15" i="38"/>
  <c r="Q15" i="38"/>
  <c r="N15" i="38"/>
  <c r="AC16" i="38"/>
  <c r="AB16" i="38"/>
  <c r="AE16" i="38"/>
  <c r="AD16" i="38"/>
  <c r="Z16" i="38"/>
  <c r="T16" i="38"/>
  <c r="U16" i="38"/>
  <c r="W16" i="38"/>
  <c r="S16" i="38"/>
  <c r="Y16" i="38"/>
  <c r="X16" i="38"/>
  <c r="V16" i="38"/>
  <c r="Q16" i="38"/>
  <c r="N16" i="38"/>
  <c r="P16" i="38"/>
  <c r="O16" i="38"/>
  <c r="F16" i="38"/>
  <c r="L16" i="38"/>
  <c r="K16" i="38"/>
  <c r="G16" i="38"/>
  <c r="J16" i="38"/>
  <c r="E16" i="38"/>
  <c r="I16" i="38"/>
  <c r="H16" i="38"/>
  <c r="B17" i="38"/>
  <c r="AG17" i="38"/>
  <c r="AI17" i="38"/>
  <c r="AH17" i="38"/>
  <c r="AJ17" i="38"/>
  <c r="C17" i="38"/>
  <c r="AL17" i="38" l="1"/>
  <c r="AC17" i="38"/>
  <c r="AB17" i="38"/>
  <c r="AE17" i="38"/>
  <c r="AD17" i="38"/>
  <c r="U17" i="38"/>
  <c r="V17" i="38"/>
  <c r="Y17" i="38"/>
  <c r="S17" i="38"/>
  <c r="W17" i="38"/>
  <c r="X17" i="38"/>
  <c r="Z17" i="38"/>
  <c r="T17" i="38"/>
  <c r="Q17" i="38"/>
  <c r="P17" i="38"/>
  <c r="O17" i="38"/>
  <c r="N17" i="38"/>
  <c r="L17" i="38"/>
  <c r="J17" i="38"/>
  <c r="K17" i="38"/>
  <c r="F17" i="38"/>
  <c r="I17" i="38"/>
  <c r="E17" i="38"/>
  <c r="G17" i="38"/>
  <c r="H17" i="38"/>
  <c r="B18" i="38"/>
  <c r="C18" i="38"/>
  <c r="AJ18" i="38"/>
  <c r="AI18" i="38"/>
  <c r="AC18" i="38" l="1"/>
  <c r="AB18" i="38"/>
  <c r="AE18" i="38"/>
  <c r="AD18" i="38"/>
  <c r="U18" i="38"/>
  <c r="T18" i="38"/>
  <c r="Z18" i="38"/>
  <c r="Y18" i="38"/>
  <c r="X18" i="38"/>
  <c r="S18" i="38"/>
  <c r="V18" i="38"/>
  <c r="W18" i="38"/>
  <c r="B19" i="38"/>
  <c r="AJ19" i="38"/>
  <c r="C19" i="38"/>
  <c r="AG19" i="38"/>
  <c r="AI19" i="38"/>
  <c r="AG18" i="38"/>
  <c r="AH18" i="38"/>
  <c r="AH19" i="38"/>
  <c r="AL19" i="38" l="1"/>
  <c r="AL18" i="38"/>
  <c r="L18" i="38"/>
  <c r="E18" i="38"/>
  <c r="K18" i="38"/>
  <c r="F18" i="38"/>
  <c r="H18" i="38"/>
  <c r="G18" i="38"/>
  <c r="J18" i="38"/>
  <c r="I18" i="38"/>
  <c r="N18" i="38"/>
  <c r="P18" i="38"/>
  <c r="Q18" i="38"/>
  <c r="O18" i="38"/>
  <c r="AC19" i="38"/>
  <c r="AB19" i="38"/>
  <c r="AE19" i="38"/>
  <c r="AD19" i="38"/>
  <c r="W19" i="38"/>
  <c r="U19" i="38"/>
  <c r="Y19" i="38"/>
  <c r="S19" i="38"/>
  <c r="T19" i="38"/>
  <c r="V19" i="38"/>
  <c r="Z19" i="38"/>
  <c r="X19" i="38"/>
  <c r="Q19" i="38"/>
  <c r="P19" i="38"/>
  <c r="O19" i="38"/>
  <c r="N19" i="38"/>
  <c r="E19" i="38"/>
  <c r="G19" i="38"/>
  <c r="J19" i="38"/>
  <c r="I19" i="38"/>
  <c r="K19" i="38"/>
  <c r="H19" i="38"/>
  <c r="L19" i="38"/>
  <c r="F19" i="38"/>
  <c r="B20" i="38"/>
  <c r="AG20" i="38"/>
  <c r="C20" i="38"/>
  <c r="AI20" i="38"/>
  <c r="AJ20" i="38"/>
  <c r="AC20" i="38" l="1"/>
  <c r="AB20" i="38"/>
  <c r="AE20" i="38"/>
  <c r="AD20" i="38"/>
  <c r="X20" i="38"/>
  <c r="W20" i="38"/>
  <c r="Z20" i="38"/>
  <c r="T20" i="38"/>
  <c r="Y20" i="38"/>
  <c r="S20" i="38"/>
  <c r="V20" i="38"/>
  <c r="U20" i="38"/>
  <c r="K20" i="38"/>
  <c r="I20" i="38"/>
  <c r="H20" i="38"/>
  <c r="J20" i="38"/>
  <c r="L20" i="38"/>
  <c r="F20" i="38"/>
  <c r="G20" i="38"/>
  <c r="E20" i="38"/>
  <c r="B21" i="38"/>
  <c r="AI21" i="38"/>
  <c r="AH20" i="38"/>
  <c r="AL20" i="38" l="1"/>
  <c r="Q20" i="38"/>
  <c r="P20" i="38"/>
  <c r="O20" i="38"/>
  <c r="N20" i="38"/>
  <c r="Z21" i="38"/>
  <c r="X21" i="38"/>
  <c r="V21" i="38"/>
  <c r="Y21" i="38"/>
  <c r="S21" i="38"/>
  <c r="U21" i="38"/>
  <c r="W21" i="38"/>
  <c r="T21" i="38"/>
  <c r="B22" i="38"/>
  <c r="C21" i="38"/>
  <c r="AG22" i="38"/>
  <c r="AJ21" i="38"/>
  <c r="AG21" i="38"/>
  <c r="AH21" i="38"/>
  <c r="AL21" i="38" l="1"/>
  <c r="AC21" i="38"/>
  <c r="AE21" i="38"/>
  <c r="AB21" i="38"/>
  <c r="AD21" i="38"/>
  <c r="F21" i="38"/>
  <c r="J21" i="38"/>
  <c r="E21" i="38"/>
  <c r="H21" i="38"/>
  <c r="L21" i="38"/>
  <c r="G21" i="38"/>
  <c r="K21" i="38"/>
  <c r="I21" i="38"/>
  <c r="P21" i="38"/>
  <c r="N21" i="38"/>
  <c r="O21" i="38"/>
  <c r="Q21" i="38"/>
  <c r="L22" i="38"/>
  <c r="F22" i="38"/>
  <c r="I22" i="38"/>
  <c r="G22" i="38"/>
  <c r="K22" i="38"/>
  <c r="E22" i="38"/>
  <c r="J22" i="38"/>
  <c r="H22" i="38"/>
  <c r="B23" i="38"/>
  <c r="AI23" i="38"/>
  <c r="C23" i="38"/>
  <c r="AJ23" i="38"/>
  <c r="AJ22" i="38"/>
  <c r="AH22" i="38"/>
  <c r="AG23" i="38"/>
  <c r="C22" i="38"/>
  <c r="AI22" i="38"/>
  <c r="AL22" i="38" l="1"/>
  <c r="N22" i="38"/>
  <c r="O22" i="38"/>
  <c r="Q22" i="38"/>
  <c r="P22" i="38"/>
  <c r="AB22" i="38"/>
  <c r="AE22" i="38"/>
  <c r="AD22" i="38"/>
  <c r="AC22" i="38"/>
  <c r="Y22" i="38"/>
  <c r="X22" i="38"/>
  <c r="T22" i="38"/>
  <c r="W22" i="38"/>
  <c r="S22" i="38"/>
  <c r="Z22" i="38"/>
  <c r="V22" i="38"/>
  <c r="U22" i="38"/>
  <c r="AC23" i="38"/>
  <c r="AB23" i="38"/>
  <c r="AE23" i="38"/>
  <c r="AD23" i="38"/>
  <c r="W23" i="38"/>
  <c r="U23" i="38"/>
  <c r="X23" i="38"/>
  <c r="S23" i="38"/>
  <c r="V23" i="38"/>
  <c r="Z23" i="38"/>
  <c r="Y23" i="38"/>
  <c r="T23" i="38"/>
  <c r="L23" i="38"/>
  <c r="G23" i="38"/>
  <c r="H23" i="38"/>
  <c r="J23" i="38"/>
  <c r="I23" i="38"/>
  <c r="E23" i="38"/>
  <c r="F23" i="38"/>
  <c r="K23" i="38"/>
  <c r="B24" i="38"/>
  <c r="C24" i="38"/>
  <c r="AG24" i="38"/>
  <c r="AH23" i="38"/>
  <c r="AL23" i="38" l="1"/>
  <c r="P23" i="38"/>
  <c r="O23" i="38"/>
  <c r="N23" i="38"/>
  <c r="Q23" i="38"/>
  <c r="I24" i="38"/>
  <c r="G24" i="38"/>
  <c r="J24" i="38"/>
  <c r="E24" i="38"/>
  <c r="H24" i="38"/>
  <c r="L24" i="38"/>
  <c r="F24" i="38"/>
  <c r="K24" i="38"/>
  <c r="B25" i="38"/>
  <c r="AI25" i="38"/>
  <c r="AJ25" i="38"/>
  <c r="AI24" i="38"/>
  <c r="AH25" i="38"/>
  <c r="AH24" i="38"/>
  <c r="AG25" i="38"/>
  <c r="C25" i="38"/>
  <c r="AJ24" i="38"/>
  <c r="AL24" i="38" l="1"/>
  <c r="AL25" i="38"/>
  <c r="S24" i="38"/>
  <c r="U24" i="38"/>
  <c r="Z24" i="38"/>
  <c r="W24" i="38"/>
  <c r="V24" i="38"/>
  <c r="X24" i="38"/>
  <c r="Y24" i="38"/>
  <c r="T24" i="38"/>
  <c r="O24" i="38"/>
  <c r="Q24" i="38"/>
  <c r="N24" i="38"/>
  <c r="P24" i="38"/>
  <c r="AB24" i="38"/>
  <c r="AD24" i="38"/>
  <c r="AE24" i="38"/>
  <c r="AC24" i="38"/>
  <c r="AC25" i="38"/>
  <c r="AB25" i="38"/>
  <c r="AE25" i="38"/>
  <c r="AD25" i="38"/>
  <c r="AJ29" i="38"/>
  <c r="U25" i="38"/>
  <c r="X25" i="38"/>
  <c r="V25" i="38"/>
  <c r="Z25" i="38"/>
  <c r="W25" i="38"/>
  <c r="Y25" i="38"/>
  <c r="T25" i="38"/>
  <c r="S25" i="38"/>
  <c r="AI29" i="38"/>
  <c r="Q25" i="38"/>
  <c r="O25" i="38"/>
  <c r="N25" i="38"/>
  <c r="P25" i="38"/>
  <c r="AH29" i="38"/>
  <c r="G25" i="38"/>
  <c r="H25" i="38"/>
  <c r="E25" i="38"/>
  <c r="F25" i="38"/>
  <c r="L25" i="38"/>
  <c r="K25" i="38"/>
  <c r="I25" i="38"/>
  <c r="J25" i="38"/>
  <c r="AG29"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100-000001000000}">
      <text>
        <r>
          <rPr>
            <b/>
            <sz val="9"/>
            <color indexed="81"/>
            <rFont val="Tahoma"/>
            <family val="2"/>
          </rPr>
          <t>Peter Finke:</t>
        </r>
        <r>
          <rPr>
            <sz val="9"/>
            <color indexed="81"/>
            <rFont val="Tahoma"/>
            <family val="2"/>
          </rPr>
          <t xml:space="preserve">
terminology Bockheim and Gennadiyev (2000).</t>
        </r>
      </text>
    </comment>
    <comment ref="C4" authorId="0" shapeId="0" xr:uid="{00000000-0006-0000-0100-000002000000}">
      <text>
        <r>
          <rPr>
            <b/>
            <sz val="9"/>
            <color indexed="81"/>
            <rFont val="Tahoma"/>
            <family val="2"/>
          </rPr>
          <t>Peter Finke:</t>
        </r>
        <r>
          <rPr>
            <sz val="9"/>
            <color indexed="81"/>
            <rFont val="Tahoma"/>
            <family val="2"/>
          </rPr>
          <t xml:space="preserve">
pedonscale, individual pedons &amp; time</t>
        </r>
      </text>
    </comment>
    <comment ref="D4" authorId="0" shapeId="0" xr:uid="{00000000-0006-0000-0100-000003000000}">
      <text>
        <r>
          <rPr>
            <b/>
            <sz val="9"/>
            <color indexed="81"/>
            <rFont val="Tahoma"/>
            <family val="2"/>
          </rPr>
          <t>Peter Finke:</t>
        </r>
        <r>
          <rPr>
            <sz val="9"/>
            <color indexed="81"/>
            <rFont val="Tahoma"/>
            <family val="2"/>
          </rPr>
          <t xml:space="preserve">
pedonscale, a large group of pedons representing the landscape &amp; time</t>
        </r>
      </text>
    </comment>
    <comment ref="E4" authorId="0" shapeId="0" xr:uid="{00000000-0006-0000-0100-000004000000}">
      <text>
        <r>
          <rPr>
            <b/>
            <sz val="9"/>
            <color indexed="81"/>
            <rFont val="Tahoma"/>
            <family val="2"/>
          </rPr>
          <t>Peter Finke:</t>
        </r>
        <r>
          <rPr>
            <sz val="9"/>
            <color indexed="81"/>
            <rFont val="Tahoma"/>
            <family val="2"/>
          </rPr>
          <t xml:space="preserve">
2D-spatial study+ time, no depth discretization (though maybe "soil depth" is calculated)</t>
        </r>
      </text>
    </comment>
    <comment ref="F4" authorId="0" shapeId="0" xr:uid="{00000000-0006-0000-0100-000005000000}">
      <text>
        <r>
          <rPr>
            <b/>
            <sz val="9"/>
            <color indexed="81"/>
            <rFont val="Tahoma"/>
            <family val="2"/>
          </rPr>
          <t>Peter Finke:</t>
        </r>
        <r>
          <rPr>
            <sz val="9"/>
            <color indexed="81"/>
            <rFont val="Tahoma"/>
            <family val="2"/>
          </rPr>
          <t xml:space="preserve">
3Dspatial study + time, depth discretisation of the various processes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C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D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E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F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0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1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2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3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4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5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4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6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7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8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9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A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B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C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D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E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1F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5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0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1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2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3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4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5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6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7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8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9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6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A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2B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7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8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9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A00-000001000000}">
      <text>
        <r>
          <rPr>
            <b/>
            <sz val="9"/>
            <color indexed="81"/>
            <rFont val="Tahoma"/>
            <family val="2"/>
          </rPr>
          <t>Peter Finke:</t>
        </r>
        <r>
          <rPr>
            <sz val="9"/>
            <color indexed="81"/>
            <rFont val="Tahoma"/>
            <family val="2"/>
          </rPr>
          <t xml:space="preserve">
terminology Bockheim and Gennadiyev (2000).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Peter Finke</author>
  </authors>
  <commentList>
    <comment ref="A4" authorId="0" shapeId="0" xr:uid="{00000000-0006-0000-0B00-000001000000}">
      <text>
        <r>
          <rPr>
            <b/>
            <sz val="9"/>
            <color indexed="81"/>
            <rFont val="Tahoma"/>
            <family val="2"/>
          </rPr>
          <t>Peter Finke:</t>
        </r>
        <r>
          <rPr>
            <sz val="9"/>
            <color indexed="81"/>
            <rFont val="Tahoma"/>
            <family val="2"/>
          </rPr>
          <t xml:space="preserve">
terminology Bockheim and Gennadiyev (2000).</t>
        </r>
      </text>
    </comment>
  </commentList>
</comments>
</file>

<file path=xl/sharedStrings.xml><?xml version="1.0" encoding="utf-8"?>
<sst xmlns="http://schemas.openxmlformats.org/spreadsheetml/2006/main" count="2493" uniqueCount="275">
  <si>
    <t>Authors</t>
  </si>
  <si>
    <t>Title</t>
  </si>
  <si>
    <t>DOI</t>
  </si>
  <si>
    <t>Year</t>
  </si>
  <si>
    <t>Modelling soil genesis in calcareous loess</t>
  </si>
  <si>
    <t>Finke &amp; Hutson</t>
  </si>
  <si>
    <t>DOI-short</t>
  </si>
  <si>
    <t>10.1016/j.geoderma.2008.01.017</t>
  </si>
  <si>
    <t>Hoosbeek &amp; Bryant</t>
  </si>
  <si>
    <t>SSSA Spec. Publ. vol. 39. ASA, CSSA, and SSSA, Madison, WI. 185 pp.</t>
  </si>
  <si>
    <t>Publication</t>
  </si>
  <si>
    <t>Minasny &amp; McBratney</t>
  </si>
  <si>
    <t>A rudimentary mechanistic model for soil production and landscape development</t>
  </si>
  <si>
    <t>Geoderma 90, 3–21</t>
  </si>
  <si>
    <t>A rudimentary mechanistic model for soil production and landscape development II. A two-dimensional model incorporating chemical weathering</t>
  </si>
  <si>
    <t>Geoderma 103, 161–179</t>
  </si>
  <si>
    <t>Geoderma 145, 462–479</t>
  </si>
  <si>
    <t>Mechanistic soil-landscape modelling as an approach to developing pedogenetic classifications</t>
  </si>
  <si>
    <t>Geoderma 133, 138–149</t>
  </si>
  <si>
    <t>10.1016/S0016-7061(01)00075-1</t>
  </si>
  <si>
    <t xml:space="preserve">10.1016/S0016-7061(98)00115-3 </t>
  </si>
  <si>
    <t xml:space="preserve">Vanwalleghem et al. </t>
  </si>
  <si>
    <t>A quantitative model for integrating landscape evolution and soil formation</t>
  </si>
  <si>
    <t xml:space="preserve">Journal of Geophysical Research-Earth Surface 118 (2), 331-347 </t>
  </si>
  <si>
    <t xml:space="preserve">10.1029/2011JF002296 </t>
  </si>
  <si>
    <t xml:space="preserve">Salvador-Blanes, Minasny, McBratney </t>
  </si>
  <si>
    <t xml:space="preserve">Modelling long-term in situ soil profile evolution: application to the genesis of soil profiles containing stone layers </t>
  </si>
  <si>
    <t xml:space="preserve">European Journal of Soil Science 58 (6), 1535-1548 </t>
  </si>
  <si>
    <t xml:space="preserve">10.1111/j.1365-2389.2007.00961.x </t>
  </si>
  <si>
    <t>10.1016/j.geoderma.2006.03.038</t>
  </si>
  <si>
    <t>Simulation of soil thickness evolution in a complex agricultural landscape at fine spatial and temporal scales</t>
  </si>
  <si>
    <t>Follain et al.</t>
  </si>
  <si>
    <t xml:space="preserve">Geoderma 133 (1-2), 71-86 </t>
  </si>
  <si>
    <t>10.1016/j.geoderma.2006.03.042</t>
  </si>
  <si>
    <t>Rasmussen, Southard, Horwath</t>
  </si>
  <si>
    <t xml:space="preserve">Modeling energy inputs to predict pedogenic environments using regional environmental
databases </t>
  </si>
  <si>
    <t>Soil Sci. Soc. Am. J. 69:1266–1274</t>
  </si>
  <si>
    <t xml:space="preserve">10.1016/j.quaint.2011.10.016 </t>
  </si>
  <si>
    <t>Finke</t>
  </si>
  <si>
    <t xml:space="preserve">Modeling the genesis of Luvisols as a function of topographic position in loess parent material </t>
  </si>
  <si>
    <t>Quaternary International  265, 3-17</t>
  </si>
  <si>
    <t>Sauer et al.</t>
  </si>
  <si>
    <t xml:space="preserve">Testing a soil development model against southern Norway soil chronosequences </t>
  </si>
  <si>
    <t xml:space="preserve">Quaternary International 265: 18-31   </t>
  </si>
  <si>
    <t>10.1016/j.quaint.2011.12.018</t>
  </si>
  <si>
    <t>Yu et al.</t>
  </si>
  <si>
    <t>Sensitivity analysis and calibration of a soil carbon model (SoilGen2) in two contrasting loess forest soils</t>
  </si>
  <si>
    <t xml:space="preserve">Geoscientific Model Development 6, 29-44 </t>
  </si>
  <si>
    <t>Zwertvaegher et al.</t>
  </si>
  <si>
    <t>Spatio-temporal modeling of soil characteristics for soilscape reconstruction</t>
  </si>
  <si>
    <t xml:space="preserve">Geoderma 207-208: 166-179  </t>
  </si>
  <si>
    <t xml:space="preserve">10.1016/j.geoderma.2013.05.013  </t>
  </si>
  <si>
    <t>Finke et al.</t>
  </si>
  <si>
    <t>Estimating the effect of tree uprooting on variation of soil horizon depth by confronting pedogenetic simulations to measurements in a Belgian loess area</t>
  </si>
  <si>
    <t xml:space="preserve">Journal of Geophysical Research - Earth Surface 118 (4), 2124–2139  </t>
  </si>
  <si>
    <t>10.1002/jgrf.20153</t>
  </si>
  <si>
    <t>10.1016/j.geoderma.2008.01.012</t>
  </si>
  <si>
    <t>Sommer, Gerke, Deumlich</t>
  </si>
  <si>
    <t>Modelling soil landscape genesis - A "time split" approach for hummocky agricultural landscapes</t>
  </si>
  <si>
    <t>Geoderma 145 (3-4), 480-493</t>
  </si>
  <si>
    <t>Brantley, Bandstra, Moore,White</t>
  </si>
  <si>
    <t>Modelling chemical depletion profiles in regolith</t>
  </si>
  <si>
    <t>Geoderma 145, 495–504</t>
  </si>
  <si>
    <t>10.1016/j.geoderma.2008.02.010</t>
  </si>
  <si>
    <t>10.1002/hyp.3360090311</t>
  </si>
  <si>
    <t>Dietrich et al</t>
  </si>
  <si>
    <t>A process-based model for colluvial soil depth and shallow landsliding using digital elevation data</t>
  </si>
  <si>
    <t>Hydrological Processes 9 (3-4), 383-400</t>
  </si>
  <si>
    <r>
      <t>Godd</t>
    </r>
    <r>
      <rPr>
        <sz val="8"/>
        <color theme="1"/>
        <rFont val="Arial"/>
        <family val="2"/>
      </rPr>
      <t>é</t>
    </r>
    <r>
      <rPr>
        <sz val="8"/>
        <color theme="1"/>
        <rFont val="Calibri"/>
        <family val="2"/>
      </rPr>
      <t>ris et al</t>
    </r>
  </si>
  <si>
    <t>Modelling weathering processes at the catchment scale: the WITCH numerical model</t>
  </si>
  <si>
    <t>Geochim. Cosmochim. Acta 70, 1128–1147</t>
  </si>
  <si>
    <t>10.1016/j.gca.2005.11.018</t>
  </si>
  <si>
    <t>Time evolution of the mineralogical composition of Mississippi valley loess over the last 10 kyr: climate and
geochemical modeling</t>
  </si>
  <si>
    <t>Geochim. Cosmochim. Acta 74, 6357–6374</t>
  </si>
  <si>
    <t>10.1016/j.gca.2010.08.023</t>
  </si>
  <si>
    <t>Jacques et al</t>
  </si>
  <si>
    <t>Modelling coupled water flow, solute transport and geochemical reactions affecting heavy metal migration in a podzol
soil</t>
  </si>
  <si>
    <t>Geoderma 145, 449–461</t>
  </si>
  <si>
    <t>10.1016/j.geoderma.2008.01.009</t>
  </si>
  <si>
    <t>Saco, Willgoose,  Hancock</t>
  </si>
  <si>
    <t>Spatial organization of soil depths using a landform evolution model</t>
  </si>
  <si>
    <t xml:space="preserve">J. Geophys. Res. 111 (F02016) </t>
  </si>
  <si>
    <t>10.1029/2005JF000351</t>
  </si>
  <si>
    <t>10.2136/sssaj2003.0283</t>
  </si>
  <si>
    <t>processes</t>
  </si>
  <si>
    <t>Erosion</t>
  </si>
  <si>
    <t>Empirical</t>
  </si>
  <si>
    <t>Mechanistic</t>
  </si>
  <si>
    <t>1D+t</t>
  </si>
  <si>
    <t>1D=t, distributed</t>
  </si>
  <si>
    <t>2D+t</t>
  </si>
  <si>
    <t>3D+t</t>
  </si>
  <si>
    <t>Physical weathering</t>
  </si>
  <si>
    <t>Chemical weathering</t>
  </si>
  <si>
    <t>Bioturbation</t>
  </si>
  <si>
    <t>Melanization</t>
  </si>
  <si>
    <t>Argilluviation</t>
  </si>
  <si>
    <t>Calcification</t>
  </si>
  <si>
    <t>Base cation leaching</t>
  </si>
  <si>
    <t>Biological enrichment of cations</t>
  </si>
  <si>
    <t>Ferralitization</t>
  </si>
  <si>
    <t>Anthrosolization</t>
  </si>
  <si>
    <t>Gleization</t>
  </si>
  <si>
    <t>Silification</t>
  </si>
  <si>
    <t>Vertization</t>
  </si>
  <si>
    <t>Podzolisation</t>
  </si>
  <si>
    <t>Complexity</t>
  </si>
  <si>
    <t>For each table field that applies for the publication enter the number 1</t>
  </si>
  <si>
    <t>Developing and adapting soil process submodels for use in the pedodynamic Orthod model. p. 111–128. In R.B.
Bryant and R. Arnold (ed.) Quantitative modeling of soil forming processes.</t>
  </si>
  <si>
    <t>All publications</t>
  </si>
  <si>
    <t>dimension</t>
  </si>
  <si>
    <t>Field testing</t>
  </si>
  <si>
    <t>tab</t>
  </si>
  <si>
    <t>Soil formation processes</t>
  </si>
  <si>
    <t>Paludization</t>
  </si>
  <si>
    <t>Andosolization</t>
  </si>
  <si>
    <t>Not evaluated</t>
  </si>
  <si>
    <t>Evaluated</t>
  </si>
  <si>
    <t>Above table is filled automatically for tabsheet "Graph"</t>
  </si>
  <si>
    <t>Conclusions</t>
  </si>
  <si>
    <t>1D+t pedon scale models up til now contain more soil formation processes and are more often confronted to field data</t>
  </si>
  <si>
    <t>Most landscape models are in essence 2D+t and describe soil depth. These models are up till now hardly confronted to field data</t>
  </si>
  <si>
    <t>Some landscape models are 3D+t and contain some soil formation processes, modelled empirically</t>
  </si>
  <si>
    <t>European Journal of Soil Science 54, 63-76</t>
  </si>
  <si>
    <t>Simulation of the redistribution of soil by tillage on complex topographies</t>
  </si>
  <si>
    <t>10.1046/j.1365-2389.2003.00470.x</t>
  </si>
  <si>
    <t>10.1016/j.geoderma.2009.05.005</t>
  </si>
  <si>
    <t xml:space="preserve">Geoderma 154, 486-494 </t>
  </si>
  <si>
    <t xml:space="preserve">Spatial and process-based modeling of soil inorganic carbon storage in an arid piedmont. </t>
  </si>
  <si>
    <t>Hirmas, Amrhein, Graham</t>
  </si>
  <si>
    <t>Baartman et al.</t>
  </si>
  <si>
    <t>Earth Surf. Process. Landforms 37, 1615–1626</t>
  </si>
  <si>
    <t>10.1002/esp.3262</t>
  </si>
  <si>
    <t>Did tillage erosion play a role in millennial scale landscape development?</t>
  </si>
  <si>
    <t>Rosenbloom et al.</t>
  </si>
  <si>
    <t>Geomorphic control of landscape carbon accumulation</t>
  </si>
  <si>
    <t>10.1029/2005JG000077</t>
  </si>
  <si>
    <t>J. Geoph. Res. 111, G01004</t>
  </si>
  <si>
    <t>Cohen, Willgoose, Hancock</t>
  </si>
  <si>
    <t>The mARM3D spatially distributed soil evolution model: Three-dimensional model framework and analysis of hillslope and landform responses</t>
  </si>
  <si>
    <t>J. Geoph. Res. 115, F04013</t>
  </si>
  <si>
    <t>10.1029/2009JF001536</t>
  </si>
  <si>
    <t>Van Oost et al.</t>
  </si>
  <si>
    <r>
      <t xml:space="preserve">This table contains published papers on soil production, landscape evolution and soil genesis </t>
    </r>
    <r>
      <rPr>
        <b/>
        <i/>
        <sz val="8"/>
        <color theme="1"/>
        <rFont val="Calibri"/>
        <family val="2"/>
        <scheme val="minor"/>
      </rPr>
      <t>applied</t>
    </r>
    <r>
      <rPr>
        <sz val="8"/>
        <color theme="1"/>
        <rFont val="Calibri"/>
        <family val="2"/>
        <scheme val="minor"/>
      </rPr>
      <t xml:space="preserve"> in a local and regional (soilscape) context. Each one paper was read and checked on the dimensionality of the applied model, the processes represented in the model, the mode of representation (mechanistic versus empirical) and if model results were confronted to field data. Results of this evaluation are grouped in tabsheet "overview".
</t>
    </r>
    <r>
      <rPr>
        <b/>
        <sz val="8"/>
        <color theme="1"/>
        <rFont val="Calibri"/>
        <family val="2"/>
        <scheme val="minor"/>
      </rPr>
      <t>NB:</t>
    </r>
    <r>
      <rPr>
        <sz val="8"/>
        <color theme="1"/>
        <rFont val="Calibri"/>
        <family val="2"/>
        <scheme val="minor"/>
      </rPr>
      <t xml:space="preserve"> Single issue models (only erosion/deposition, only C) were not included</t>
    </r>
  </si>
  <si>
    <t>Development models as a component of slope models</t>
  </si>
  <si>
    <t>Earth Surface Processes 2 (2-3): 203-230</t>
  </si>
  <si>
    <t>Kirkby</t>
  </si>
  <si>
    <t>A basis for soil profile modelling in a geomorphic context</t>
  </si>
  <si>
    <t>Soil Science 36 (1): 97-121</t>
  </si>
  <si>
    <t>Catena with pedon-wise soils</t>
  </si>
  <si>
    <t>10.1111/j.1365-2389.1985.tb00316.x</t>
  </si>
  <si>
    <t>10.1002/esp.3290020212</t>
  </si>
  <si>
    <t>10.5194/gmd-6-29-2013</t>
  </si>
  <si>
    <t>Rasmussen &amp; Tabor</t>
  </si>
  <si>
    <t>Applying a Quantitative Pedogenic Energy Model across a Range of Environmental Gradients</t>
  </si>
  <si>
    <t>Soil Sci. Soc. Am. J. 71 (6): 1719-1729</t>
  </si>
  <si>
    <t>10.213/sssaj2007.0051</t>
  </si>
  <si>
    <t>Count</t>
  </si>
  <si>
    <t>The numbers in each field indicate the percentage (or number, if &gt;100%) of the papers dealing with this process at the complexity level at the dimension level</t>
  </si>
  <si>
    <t>Cryoturbation</t>
  </si>
  <si>
    <t>Salinization</t>
  </si>
  <si>
    <t>Solonization</t>
  </si>
  <si>
    <t>Solodization</t>
  </si>
  <si>
    <t>3D soilscape models</t>
  </si>
  <si>
    <t>max</t>
  </si>
  <si>
    <t>Simulated soil formation process</t>
  </si>
  <si>
    <t>Bockheim and Gennadiyev (2000)</t>
  </si>
  <si>
    <t>Peat formation: deep accumulation of organic matter</t>
  </si>
  <si>
    <t>Domination of fine earth fraction by amorphous (Fe, Al) compounds</t>
  </si>
  <si>
    <t>Movement of clay (lessivage)</t>
  </si>
  <si>
    <t>Development of reductimorphic or redoximorphic features</t>
  </si>
  <si>
    <t>Accumulation of well-humified organic matter within the upper mineral soil</t>
  </si>
  <si>
    <t>Residual enrichment of Al and Fe and loss of Si by weathering of primary and secondary minerals</t>
  </si>
  <si>
    <t>Movement of organic matter possibly complexed with Fe and Al compounds</t>
  </si>
  <si>
    <t>Eluviation of base cations (Ca, Mg, K, Na) from the solum under extreme leaching conditions</t>
  </si>
  <si>
    <t>Shrinking and swelling of soils, evident at the landscape, pedon, and microscopic scales</t>
  </si>
  <si>
    <t>Frost stirring of soil horizons and components under (near-)permafrost conditions</t>
  </si>
  <si>
    <t>Accumulation of soluble salts of Na, Ca, Mg, and K as chlorides, sulfates, carbonates, and bicarbonates</t>
  </si>
  <si>
    <t>Accumulation of secondary carbonates and gypsum</t>
  </si>
  <si>
    <t>Leaching of excess soluble salts and Na-dominated colloids become dispersed. Soils with a strongly alkaline reaction</t>
  </si>
  <si>
    <t>Leaching (argilluviation) of dispersed Na-dominated colloids</t>
  </si>
  <si>
    <t>Secondary accumulation of Si</t>
  </si>
  <si>
    <t>Effects of human activities such as deep working, intensive fertilization, additions of materials, irrigation with sediment-rich waters, and wet cultivation</t>
  </si>
  <si>
    <t>Reduction in grain sizes due to fragmentation of particles</t>
  </si>
  <si>
    <t>Addition of material on the topsoil</t>
  </si>
  <si>
    <t>Removal of topsoil material</t>
  </si>
  <si>
    <t>Breakdown of primary minerals and -possibly- formation of secondary minerals</t>
  </si>
  <si>
    <t>Mixing of soil layers by faunal, floral or human activity</t>
  </si>
  <si>
    <t>Description</t>
  </si>
  <si>
    <t>Vegetation-induced cycling of base-cations</t>
  </si>
  <si>
    <t>Deposition</t>
  </si>
  <si>
    <t>Distributed profile models</t>
  </si>
  <si>
    <t>soilscape development models (3D+t)</t>
  </si>
  <si>
    <t>distributed profile models (1D+t)</t>
  </si>
  <si>
    <t>profile models (1D+t)</t>
  </si>
  <si>
    <t>Above table is filled automatically with tabsheets 1..40</t>
  </si>
  <si>
    <t>Soil–landscape response to mid and late Quaternary climate fluctuations based on
numerical simulations</t>
  </si>
  <si>
    <t>Cohen Willgoose Hancock</t>
  </si>
  <si>
    <t>10.1016/j.yqres.2013.01.001</t>
  </si>
  <si>
    <t>Quaternary Research 79 (2013) 452–457</t>
  </si>
  <si>
    <t>Biogeosciences, 11, 6873–6894, 201</t>
  </si>
  <si>
    <t>0.5194/bg-11-6873-2014</t>
  </si>
  <si>
    <t>Johnson, Gloor, Kirkby,  Lloyd</t>
  </si>
  <si>
    <t>Insights into biogeochemical cycling from a soil evolution model and long-term chronosequences</t>
  </si>
  <si>
    <t>Temme &amp; Vanwalleghem</t>
  </si>
  <si>
    <t>10.1016/j.cageo.2015.08.004</t>
  </si>
  <si>
    <t>LORICA – A newmodelforlinkinglandscapeandsoilprofile evolution: Development and sensitivity analysis</t>
  </si>
  <si>
    <t>Computers &amp;Geosciences 90, Part B: 131-143</t>
  </si>
  <si>
    <t>Environmental Modelling &amp; Software 82 (2016) 89-107</t>
  </si>
  <si>
    <t>Zhang Slingerland Duffy</t>
  </si>
  <si>
    <t>Fully-coupled hydrologic processes for modeling landscape evolution</t>
  </si>
  <si>
    <t>10.1016/j.envsoft.2016.04.014</t>
  </si>
  <si>
    <t>10.1002/2014JG002768</t>
  </si>
  <si>
    <t>Wang et al</t>
  </si>
  <si>
    <t>Constraining a coupled erosion and soil organic carbon model using hillslope-scale patterns of carbon stocks and pool composition</t>
  </si>
  <si>
    <t>Simulating the mobility of meteoric 10Be in the landscape through acoupled soil-hillslope model (Be2D)</t>
  </si>
  <si>
    <t>Earth andPlanetaryScienceLetters 439: 143–157</t>
  </si>
  <si>
    <t>10.1016/j.epsl.2016.01.017</t>
  </si>
  <si>
    <t>Campforts et al.</t>
  </si>
  <si>
    <t>Journal of Geophysical Research: Biogeoscience:s 452-465</t>
  </si>
  <si>
    <t>2D Catena or soil depth models</t>
  </si>
  <si>
    <t>Bouchoms et al.</t>
  </si>
  <si>
    <t>Modelling long-term soil organic carbon dynamics under the impact of land cover change and soil redistribution</t>
  </si>
  <si>
    <t>Catena 151 (2017) 63–73</t>
  </si>
  <si>
    <t>10.1016/j.catena.2016.12.008</t>
  </si>
  <si>
    <t>Catena or soil depth models (2D+t)</t>
  </si>
  <si>
    <t>10.1111/ejss.12190</t>
  </si>
  <si>
    <t>European Journal of Soil Science 66, 194–205</t>
  </si>
  <si>
    <t>Assessing the usage potential of SoilGen2 to predict clay translocation under forest and agricultural land uses</t>
  </si>
  <si>
    <t>Temperature?</t>
  </si>
  <si>
    <t>Precipitation?</t>
  </si>
  <si>
    <t>Land Use?</t>
  </si>
  <si>
    <t>1-2-3 D</t>
  </si>
  <si>
    <t>Temperature</t>
  </si>
  <si>
    <t>Precipitation</t>
  </si>
  <si>
    <t>Land use</t>
  </si>
  <si>
    <t>Model name</t>
  </si>
  <si>
    <t>Dietrich1995</t>
  </si>
  <si>
    <t>Orthod</t>
  </si>
  <si>
    <t>MinasnyMcBratney</t>
  </si>
  <si>
    <t>SoilGen</t>
  </si>
  <si>
    <t>LORICA</t>
  </si>
  <si>
    <t>Rasmussen</t>
  </si>
  <si>
    <t>QPEM</t>
  </si>
  <si>
    <t>WITCH</t>
  </si>
  <si>
    <t>SIBERIA-SEM</t>
  </si>
  <si>
    <t>Time-Split Model</t>
  </si>
  <si>
    <t>Brantley</t>
  </si>
  <si>
    <t>HP1</t>
  </si>
  <si>
    <t>WITCH-GENESIS</t>
  </si>
  <si>
    <t>MILESD</t>
  </si>
  <si>
    <t>VanOost</t>
  </si>
  <si>
    <t>Hirmas</t>
  </si>
  <si>
    <t>LAPSUS</t>
  </si>
  <si>
    <t>CREEP</t>
  </si>
  <si>
    <t>mARM3D</t>
  </si>
  <si>
    <t>Kirkby1985</t>
  </si>
  <si>
    <t>Kirkby1977</t>
  </si>
  <si>
    <t>LE-PIHM</t>
  </si>
  <si>
    <t>Wang</t>
  </si>
  <si>
    <t>Be2D</t>
  </si>
  <si>
    <t>SPEROS-CLT</t>
  </si>
  <si>
    <t>Keyvanshokouhi et al</t>
  </si>
  <si>
    <t>Evaluating SoilGen2 as a tool for projecting soil evolution induced by global change</t>
  </si>
  <si>
    <t>Science of the Total Environment 571 (2016) 110–123</t>
  </si>
  <si>
    <t>10.1016/j.scitotenv.2016.07.119</t>
  </si>
  <si>
    <t>Climate-soil model reveals causes of differences between Marine Isotope Stage 5e and 13 paleosols</t>
  </si>
  <si>
    <t xml:space="preserve">Geology 46 (2): 99-102. </t>
  </si>
  <si>
    <t xml:space="preserve">10.1130/G39301.1 </t>
  </si>
  <si>
    <t>SoilGen-LOVECLIM</t>
  </si>
  <si>
    <t>1D Profile models</t>
  </si>
  <si>
    <t>GC-readiness</t>
  </si>
  <si>
    <t>D+t</t>
  </si>
  <si>
    <t>For radarchart:</t>
  </si>
  <si>
    <t>sort!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</si>
</sst>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8"/>
      <color theme="1"/>
      <name val="Calibri"/>
      <family val="2"/>
      <scheme val="minor"/>
    </font>
    <font>
      <sz val="8"/>
      <color theme="1"/>
      <name val="Calibri"/>
      <family val="2"/>
      <scheme val="minor"/>
    </font>
    <font>
      <sz val="8"/>
      <color rgb="FF333333"/>
      <name val="Calibri"/>
      <family val="2"/>
      <scheme val="minor"/>
    </font>
    <font>
      <sz val="8"/>
      <color theme="1"/>
      <name val="Arial"/>
      <family val="2"/>
    </font>
    <font>
      <sz val="8"/>
      <color theme="1"/>
      <name val="Calibri"/>
      <family val="2"/>
    </font>
    <font>
      <sz val="9"/>
      <color indexed="81"/>
      <name val="Tahoma"/>
      <family val="2"/>
    </font>
    <font>
      <b/>
      <sz val="9"/>
      <color indexed="81"/>
      <name val="Tahoma"/>
      <family val="2"/>
    </font>
    <font>
      <i/>
      <sz val="8"/>
      <color rgb="FFFF0000"/>
      <name val="Calibri"/>
      <family val="2"/>
      <scheme val="minor"/>
    </font>
    <font>
      <sz val="8"/>
      <name val="Calibri"/>
      <family val="2"/>
      <scheme val="minor"/>
    </font>
    <font>
      <b/>
      <i/>
      <sz val="8"/>
      <color theme="1"/>
      <name val="Calibri"/>
      <family val="2"/>
      <scheme val="minor"/>
    </font>
    <font>
      <sz val="8"/>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1">
    <xf numFmtId="0" fontId="0" fillId="0" borderId="0"/>
  </cellStyleXfs>
  <cellXfs count="63">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1" fillId="2" borderId="1" xfId="0"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Fill="1" applyBorder="1" applyAlignment="1">
      <alignment horizontal="left"/>
    </xf>
    <xf numFmtId="0" fontId="2" fillId="0" borderId="0" xfId="0" applyFont="1"/>
    <xf numFmtId="0" fontId="1" fillId="0" borderId="0" xfId="0" applyFont="1"/>
    <xf numFmtId="0" fontId="2" fillId="0" borderId="1" xfId="0" applyFont="1" applyBorder="1"/>
    <xf numFmtId="0" fontId="1" fillId="2" borderId="1" xfId="0" applyFont="1" applyFill="1" applyBorder="1"/>
    <xf numFmtId="0" fontId="2" fillId="0" borderId="1" xfId="0" applyFont="1" applyBorder="1" applyAlignment="1">
      <alignment horizontal="center"/>
    </xf>
    <xf numFmtId="0" fontId="2" fillId="0" borderId="1" xfId="0" applyFont="1" applyBorder="1" applyAlignment="1"/>
    <xf numFmtId="0" fontId="8" fillId="0" borderId="0" xfId="0" applyFont="1"/>
    <xf numFmtId="0" fontId="2" fillId="0" borderId="0" xfId="0" applyFont="1" applyAlignment="1">
      <alignment horizontal="center"/>
    </xf>
    <xf numFmtId="0" fontId="1" fillId="0" borderId="1" xfId="0" applyFont="1" applyBorder="1" applyAlignment="1">
      <alignment horizontal="left"/>
    </xf>
    <xf numFmtId="0" fontId="2" fillId="4" borderId="1" xfId="0" applyFont="1" applyFill="1" applyBorder="1" applyAlignment="1">
      <alignment horizontal="left" wrapText="1"/>
    </xf>
    <xf numFmtId="0" fontId="2" fillId="3" borderId="0" xfId="0" applyFont="1" applyFill="1" applyAlignment="1">
      <alignment horizontal="left"/>
    </xf>
    <xf numFmtId="0" fontId="2" fillId="4" borderId="0" xfId="0" applyFont="1" applyFill="1" applyAlignment="1">
      <alignment horizontal="left"/>
    </xf>
    <xf numFmtId="164" fontId="9" fillId="0" borderId="1" xfId="0" applyNumberFormat="1" applyFont="1" applyBorder="1" applyAlignment="1">
      <alignment horizontal="center"/>
    </xf>
    <xf numFmtId="0" fontId="9" fillId="0" borderId="0" xfId="0" applyFont="1"/>
    <xf numFmtId="164" fontId="2" fillId="0" borderId="1" xfId="0" applyNumberFormat="1" applyFont="1" applyBorder="1"/>
    <xf numFmtId="0" fontId="2" fillId="2" borderId="0" xfId="0" applyFont="1" applyFill="1"/>
    <xf numFmtId="0" fontId="1" fillId="2" borderId="0" xfId="0" applyFont="1" applyFill="1"/>
    <xf numFmtId="0" fontId="1" fillId="2" borderId="0" xfId="0" applyFont="1" applyFill="1" applyAlignment="1">
      <alignment vertical="top"/>
    </xf>
    <xf numFmtId="0" fontId="1" fillId="2" borderId="0" xfId="0" applyFont="1" applyFill="1" applyAlignment="1">
      <alignment horizontal="right" vertical="top"/>
    </xf>
    <xf numFmtId="0" fontId="2" fillId="0" borderId="1" xfId="0" applyFont="1" applyFill="1" applyBorder="1" applyAlignment="1">
      <alignment horizontal="center"/>
    </xf>
    <xf numFmtId="0" fontId="2" fillId="2" borderId="1" xfId="0" applyFont="1" applyFill="1" applyBorder="1"/>
    <xf numFmtId="0" fontId="2" fillId="0" borderId="0" xfId="0" applyFont="1" applyAlignment="1">
      <alignment horizontal="right"/>
    </xf>
    <xf numFmtId="0" fontId="1" fillId="0" borderId="0" xfId="0" applyFont="1" applyAlignment="1">
      <alignment horizontal="left" wrapText="1"/>
    </xf>
    <xf numFmtId="0" fontId="2" fillId="2" borderId="0" xfId="0" applyFont="1" applyFill="1" applyBorder="1"/>
    <xf numFmtId="0" fontId="2" fillId="2" borderId="13" xfId="0" applyFont="1" applyFill="1" applyBorder="1"/>
    <xf numFmtId="0" fontId="2" fillId="0" borderId="1" xfId="0" applyFont="1" applyFill="1" applyBorder="1" applyAlignment="1">
      <alignment horizontal="left" wrapText="1"/>
    </xf>
    <xf numFmtId="0" fontId="2" fillId="2" borderId="1" xfId="0" applyFont="1" applyFill="1" applyBorder="1" applyAlignment="1">
      <alignment horizontal="left"/>
    </xf>
    <xf numFmtId="0" fontId="2" fillId="3" borderId="1" xfId="0" applyFont="1" applyFill="1" applyBorder="1" applyAlignment="1">
      <alignment horizontal="left"/>
    </xf>
    <xf numFmtId="0" fontId="1" fillId="5" borderId="0" xfId="0" applyFont="1" applyFill="1"/>
    <xf numFmtId="0" fontId="2" fillId="5" borderId="0" xfId="0" applyFont="1" applyFill="1"/>
    <xf numFmtId="0" fontId="1" fillId="5" borderId="0" xfId="0" applyFont="1" applyFill="1" applyBorder="1" applyAlignment="1">
      <alignment horizontal="left" wrapText="1"/>
    </xf>
    <xf numFmtId="0" fontId="1" fillId="5" borderId="0" xfId="0" applyFont="1" applyFill="1" applyAlignment="1">
      <alignment horizontal="left" wrapText="1"/>
    </xf>
    <xf numFmtId="0" fontId="2" fillId="5" borderId="13" xfId="0" applyFont="1" applyFill="1" applyBorder="1"/>
    <xf numFmtId="0" fontId="2" fillId="5" borderId="0" xfId="0" applyFont="1" applyFill="1" applyBorder="1"/>
    <xf numFmtId="0" fontId="11" fillId="5" borderId="2" xfId="0" applyFont="1" applyFill="1" applyBorder="1"/>
    <xf numFmtId="0" fontId="11" fillId="5" borderId="0" xfId="0" applyFont="1" applyFill="1" applyBorder="1"/>
    <xf numFmtId="0" fontId="11" fillId="5" borderId="3" xfId="0" applyFont="1" applyFill="1" applyBorder="1"/>
    <xf numFmtId="0" fontId="11" fillId="5" borderId="4" xfId="0" applyFont="1" applyFill="1" applyBorder="1"/>
    <xf numFmtId="0" fontId="11" fillId="5" borderId="5" xfId="0" applyFont="1" applyFill="1" applyBorder="1"/>
    <xf numFmtId="0" fontId="11" fillId="5" borderId="6" xfId="0" applyFont="1" applyFill="1" applyBorder="1"/>
    <xf numFmtId="0" fontId="11" fillId="5" borderId="0" xfId="0" applyFont="1" applyFill="1"/>
    <xf numFmtId="0" fontId="2" fillId="2" borderId="0" xfId="0" applyFont="1" applyFill="1" applyAlignment="1">
      <alignment horizontal="left"/>
    </xf>
    <xf numFmtId="0" fontId="2" fillId="2" borderId="0" xfId="0" applyFont="1" applyFill="1" applyAlignment="1">
      <alignment horizontal="left" vertical="top" wrapText="1"/>
    </xf>
    <xf numFmtId="0" fontId="1" fillId="2" borderId="1" xfId="0" applyFont="1" applyFill="1" applyBorder="1" applyAlignment="1">
      <alignment horizontal="center"/>
    </xf>
    <xf numFmtId="0" fontId="2" fillId="2" borderId="0" xfId="0" applyFont="1" applyFill="1" applyAlignment="1">
      <alignment horizontal="center" wrapText="1"/>
    </xf>
    <xf numFmtId="0" fontId="2" fillId="2" borderId="0" xfId="0" applyFont="1" applyFill="1" applyAlignment="1">
      <alignment horizontal="left" wrapText="1"/>
    </xf>
    <xf numFmtId="0" fontId="1" fillId="5" borderId="10" xfId="0" applyFont="1" applyFill="1" applyBorder="1" applyAlignment="1">
      <alignment horizontal="left" wrapText="1"/>
    </xf>
    <xf numFmtId="0" fontId="1" fillId="5" borderId="11" xfId="0" applyFont="1" applyFill="1" applyBorder="1" applyAlignment="1">
      <alignment horizontal="left" wrapText="1"/>
    </xf>
    <xf numFmtId="0" fontId="1" fillId="5" borderId="12" xfId="0" applyFont="1" applyFill="1" applyBorder="1" applyAlignment="1">
      <alignment horizontal="left" wrapText="1"/>
    </xf>
    <xf numFmtId="0" fontId="1" fillId="5" borderId="7" xfId="0" applyFont="1" applyFill="1" applyBorder="1" applyAlignment="1">
      <alignment horizontal="left" wrapText="1"/>
    </xf>
    <xf numFmtId="0" fontId="1" fillId="5" borderId="8" xfId="0" applyFont="1" applyFill="1" applyBorder="1" applyAlignment="1">
      <alignment horizontal="left" wrapText="1"/>
    </xf>
    <xf numFmtId="0" fontId="1" fillId="5" borderId="9" xfId="0" applyFont="1" applyFill="1" applyBorder="1" applyAlignment="1">
      <alignment horizontal="left" wrapText="1"/>
    </xf>
    <xf numFmtId="0" fontId="1" fillId="5" borderId="7" xfId="0" applyFont="1" applyFill="1" applyBorder="1" applyAlignment="1">
      <alignment horizontal="center"/>
    </xf>
    <xf numFmtId="0" fontId="1" fillId="5" borderId="8" xfId="0" applyFont="1" applyFill="1" applyBorder="1" applyAlignment="1">
      <alignment horizontal="center"/>
    </xf>
    <xf numFmtId="0" fontId="1" fillId="5" borderId="9" xfId="0" applyFont="1" applyFill="1" applyBorder="1" applyAlignment="1">
      <alignment horizontal="center"/>
    </xf>
  </cellXfs>
  <cellStyles count="1">
    <cellStyle name="Normal" xfId="0" builtinId="0"/>
  </cellStyles>
  <dxfs count="15">
    <dxf>
      <font>
        <color theme="6" tint="-0.24994659260841701"/>
      </font>
      <fill>
        <patternFill>
          <bgColor theme="6" tint="-0.24994659260841701"/>
        </patternFill>
      </fill>
    </dxf>
    <dxf>
      <font>
        <color theme="6" tint="-0.24994659260841701"/>
      </font>
      <fill>
        <patternFill>
          <bgColor theme="6" tint="-0.24994659260841701"/>
        </patternFill>
      </fill>
    </dxf>
    <dxf>
      <font>
        <color rgb="FF00B0F0"/>
      </font>
      <fill>
        <patternFill>
          <bgColor rgb="FF00B0F0"/>
        </patternFill>
      </fill>
    </dxf>
    <dxf>
      <font>
        <color rgb="FF00B0F0"/>
      </font>
      <fill>
        <patternFill>
          <bgColor rgb="FF00B0F0"/>
        </patternFill>
      </fill>
    </dxf>
    <dxf>
      <font>
        <color theme="6" tint="-0.24994659260841701"/>
      </font>
      <fill>
        <patternFill>
          <bgColor theme="6" tint="-0.24994659260841701"/>
        </patternFill>
      </fill>
    </dxf>
    <dxf>
      <font>
        <color theme="6" tint="-0.24994659260841701"/>
      </font>
      <fill>
        <patternFill>
          <bgColor theme="6" tint="-0.24994659260841701"/>
        </patternFill>
      </fill>
    </dxf>
    <dxf>
      <font>
        <color theme="6" tint="-0.24994659260841701"/>
      </font>
      <fill>
        <patternFill>
          <bgColor theme="6" tint="-0.24994659260841701"/>
        </patternFill>
      </fill>
    </dxf>
    <dxf>
      <font>
        <color theme="6" tint="-0.24994659260841701"/>
      </font>
      <fill>
        <patternFill>
          <bgColor theme="6" tint="-0.24994659260841701"/>
        </patternFill>
      </fill>
    </dxf>
    <dxf>
      <font>
        <color theme="6" tint="-0.24994659260841701"/>
      </font>
      <fill>
        <patternFill>
          <bgColor theme="6" tint="-0.24994659260841701"/>
        </patternFill>
      </fill>
    </dxf>
    <dxf>
      <font>
        <color rgb="FF00B0F0"/>
      </font>
      <fill>
        <patternFill>
          <bgColor rgb="FF00B0F0"/>
        </patternFill>
      </fill>
    </dxf>
    <dxf>
      <font>
        <color rgb="FF00B0F0"/>
      </font>
      <fill>
        <patternFill>
          <bgColor rgb="FF00B0F0"/>
        </patternFill>
      </fill>
    </dxf>
    <dxf>
      <font>
        <color rgb="FF00B0F0"/>
      </font>
      <fill>
        <patternFill>
          <bgColor rgb="FF00B0F0"/>
        </patternFill>
      </fill>
    </dxf>
    <dxf>
      <font>
        <color rgb="FF00B0F0"/>
      </font>
      <fill>
        <patternFill>
          <bgColor rgb="FF00B0F0"/>
        </patternFill>
      </fill>
    </dxf>
    <dxf>
      <font>
        <color rgb="FF00B0F0"/>
      </font>
      <fill>
        <patternFill>
          <bgColor rgb="FF00B0F0"/>
        </patternFill>
      </fill>
    </dxf>
    <dxf>
      <font>
        <strike val="0"/>
        <color theme="0"/>
      </font>
      <fill>
        <patternFill>
          <bgColor theme="0"/>
        </patternFill>
      </fill>
    </dxf>
  </dxfs>
  <tableStyles count="0" defaultTableStyle="TableStyleMedium2" defaultPivotStyle="PivotStyleLight16"/>
  <colors>
    <mruColors>
      <color rgb="FF00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worksheet" Target="worksheets/sheet24.xml"/><Relationship Id="rId39" Type="http://schemas.openxmlformats.org/officeDocument/2006/relationships/worksheet" Target="worksheets/sheet37.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32.xml"/><Relationship Id="rId42" Type="http://schemas.openxmlformats.org/officeDocument/2006/relationships/worksheet" Target="worksheets/sheet40.xml"/><Relationship Id="rId47" Type="http://schemas.openxmlformats.org/officeDocument/2006/relationships/styles" Target="styles.xml"/><Relationship Id="rId7" Type="http://schemas.openxmlformats.org/officeDocument/2006/relationships/worksheet" Target="worksheets/sheet5.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worksheet" Target="worksheets/sheet23.xml"/><Relationship Id="rId33" Type="http://schemas.openxmlformats.org/officeDocument/2006/relationships/worksheet" Target="worksheets/sheet31.xml"/><Relationship Id="rId38" Type="http://schemas.openxmlformats.org/officeDocument/2006/relationships/worksheet" Target="worksheets/sheet36.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worksheet" Target="worksheets/sheet27.xml"/><Relationship Id="rId41" Type="http://schemas.openxmlformats.org/officeDocument/2006/relationships/worksheet" Target="worksheets/sheet39.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9.xml"/><Relationship Id="rId24" Type="http://schemas.openxmlformats.org/officeDocument/2006/relationships/worksheet" Target="worksheets/sheet22.xml"/><Relationship Id="rId32" Type="http://schemas.openxmlformats.org/officeDocument/2006/relationships/worksheet" Target="worksheets/sheet30.xml"/><Relationship Id="rId37" Type="http://schemas.openxmlformats.org/officeDocument/2006/relationships/worksheet" Target="worksheets/sheet35.xml"/><Relationship Id="rId40" Type="http://schemas.openxmlformats.org/officeDocument/2006/relationships/worksheet" Target="worksheets/sheet38.xml"/><Relationship Id="rId45" Type="http://schemas.openxmlformats.org/officeDocument/2006/relationships/worksheet" Target="worksheets/sheet43.xml"/><Relationship Id="rId5" Type="http://schemas.openxmlformats.org/officeDocument/2006/relationships/chartsheet" Target="chartsheets/sheet2.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worksheet" Target="worksheets/sheet34.xml"/><Relationship Id="rId49"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7.xml"/><Relationship Id="rId31" Type="http://schemas.openxmlformats.org/officeDocument/2006/relationships/worksheet" Target="worksheets/sheet29.xml"/><Relationship Id="rId44" Type="http://schemas.openxmlformats.org/officeDocument/2006/relationships/worksheet" Target="worksheets/sheet42.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8.xml"/><Relationship Id="rId35" Type="http://schemas.openxmlformats.org/officeDocument/2006/relationships/worksheet" Target="worksheets/sheet33.xml"/><Relationship Id="rId43" Type="http://schemas.openxmlformats.org/officeDocument/2006/relationships/worksheet" Target="worksheets/sheet41.xml"/><Relationship Id="rId48" Type="http://schemas.openxmlformats.org/officeDocument/2006/relationships/sharedStrings" Target="sharedStrings.xml"/><Relationship Id="rId8"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spPr>
            <a:solidFill>
              <a:schemeClr val="accent1"/>
            </a:solidFill>
            <a:ln>
              <a:noFill/>
            </a:ln>
            <a:effectLst/>
          </c:spPr>
          <c:cat>
            <c:strRef>
              <c:f>Freqtable!$C$33:$C$49</c:f>
              <c:strCache>
                <c:ptCount val="17"/>
                <c:pt idx="0">
                  <c:v>Base cation leaching</c:v>
                </c:pt>
                <c:pt idx="1">
                  <c:v>Biological enrichment of cations</c:v>
                </c:pt>
                <c:pt idx="2">
                  <c:v>Melanization</c:v>
                </c:pt>
                <c:pt idx="3">
                  <c:v>Calcification</c:v>
                </c:pt>
                <c:pt idx="4">
                  <c:v>Argilluviation</c:v>
                </c:pt>
                <c:pt idx="5">
                  <c:v>Solodization</c:v>
                </c:pt>
                <c:pt idx="6">
                  <c:v>Anthrosolization</c:v>
                </c:pt>
                <c:pt idx="7">
                  <c:v>Silification</c:v>
                </c:pt>
                <c:pt idx="8">
                  <c:v>Ferralitization</c:v>
                </c:pt>
                <c:pt idx="9">
                  <c:v>Podzolisation</c:v>
                </c:pt>
                <c:pt idx="10">
                  <c:v>Gleization</c:v>
                </c:pt>
                <c:pt idx="11">
                  <c:v>Paludization</c:v>
                </c:pt>
                <c:pt idx="12">
                  <c:v>Vertization</c:v>
                </c:pt>
                <c:pt idx="13">
                  <c:v>Andosolization</c:v>
                </c:pt>
                <c:pt idx="14">
                  <c:v>Cryoturbation</c:v>
                </c:pt>
                <c:pt idx="15">
                  <c:v>Salinization</c:v>
                </c:pt>
                <c:pt idx="16">
                  <c:v>Solonization</c:v>
                </c:pt>
              </c:strCache>
            </c:strRef>
          </c:cat>
          <c:val>
            <c:numRef>
              <c:f>Freqtable!$D$33:$D$49</c:f>
            </c:numRef>
          </c:val>
          <c:extLst>
            <c:ext xmlns:c16="http://schemas.microsoft.com/office/drawing/2014/chart" uri="{C3380CC4-5D6E-409C-BE32-E72D297353CC}">
              <c16:uniqueId val="{00000000-463F-4EF5-8FEB-10AE4FF1A07A}"/>
            </c:ext>
          </c:extLst>
        </c:ser>
        <c:ser>
          <c:idx val="1"/>
          <c:order val="1"/>
          <c:spPr>
            <a:solidFill>
              <a:schemeClr val="tx1"/>
            </a:solidFill>
            <a:ln w="22225">
              <a:solidFill>
                <a:schemeClr val="tx1"/>
              </a:solidFill>
            </a:ln>
            <a:effectLst/>
          </c:spPr>
          <c:cat>
            <c:strRef>
              <c:f>Freqtable!$C$33:$C$49</c:f>
              <c:strCache>
                <c:ptCount val="17"/>
                <c:pt idx="0">
                  <c:v>Base cation leaching</c:v>
                </c:pt>
                <c:pt idx="1">
                  <c:v>Biological enrichment of cations</c:v>
                </c:pt>
                <c:pt idx="2">
                  <c:v>Melanization</c:v>
                </c:pt>
                <c:pt idx="3">
                  <c:v>Calcification</c:v>
                </c:pt>
                <c:pt idx="4">
                  <c:v>Argilluviation</c:v>
                </c:pt>
                <c:pt idx="5">
                  <c:v>Solodization</c:v>
                </c:pt>
                <c:pt idx="6">
                  <c:v>Anthrosolization</c:v>
                </c:pt>
                <c:pt idx="7">
                  <c:v>Silification</c:v>
                </c:pt>
                <c:pt idx="8">
                  <c:v>Ferralitization</c:v>
                </c:pt>
                <c:pt idx="9">
                  <c:v>Podzolisation</c:v>
                </c:pt>
                <c:pt idx="10">
                  <c:v>Gleization</c:v>
                </c:pt>
                <c:pt idx="11">
                  <c:v>Paludization</c:v>
                </c:pt>
                <c:pt idx="12">
                  <c:v>Vertization</c:v>
                </c:pt>
                <c:pt idx="13">
                  <c:v>Andosolization</c:v>
                </c:pt>
                <c:pt idx="14">
                  <c:v>Cryoturbation</c:v>
                </c:pt>
                <c:pt idx="15">
                  <c:v>Salinization</c:v>
                </c:pt>
                <c:pt idx="16">
                  <c:v>Solonization</c:v>
                </c:pt>
              </c:strCache>
            </c:strRef>
          </c:cat>
          <c:val>
            <c:numRef>
              <c:f>Freqtable!$E$33:$E$49</c:f>
              <c:numCache>
                <c:formatCode>General</c:formatCode>
                <c:ptCount val="17"/>
                <c:pt idx="0">
                  <c:v>18</c:v>
                </c:pt>
                <c:pt idx="1">
                  <c:v>15</c:v>
                </c:pt>
                <c:pt idx="2">
                  <c:v>14</c:v>
                </c:pt>
                <c:pt idx="3">
                  <c:v>13</c:v>
                </c:pt>
                <c:pt idx="4">
                  <c:v>10</c:v>
                </c:pt>
                <c:pt idx="5">
                  <c:v>8</c:v>
                </c:pt>
                <c:pt idx="6">
                  <c:v>6</c:v>
                </c:pt>
                <c:pt idx="7">
                  <c:v>4</c:v>
                </c:pt>
                <c:pt idx="8">
                  <c:v>2</c:v>
                </c:pt>
                <c:pt idx="9">
                  <c:v>1</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63F-4EF5-8FEB-10AE4FF1A07A}"/>
            </c:ext>
          </c:extLst>
        </c:ser>
        <c:dLbls>
          <c:showLegendKey val="0"/>
          <c:showVal val="0"/>
          <c:showCatName val="0"/>
          <c:showSerName val="0"/>
          <c:showPercent val="0"/>
          <c:showBubbleSize val="0"/>
        </c:dLbls>
        <c:axId val="389696664"/>
        <c:axId val="389686824"/>
      </c:radarChart>
      <c:catAx>
        <c:axId val="389696664"/>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nl-BE"/>
          </a:p>
        </c:txPr>
        <c:crossAx val="389686824"/>
        <c:crosses val="autoZero"/>
        <c:auto val="1"/>
        <c:lblAlgn val="ctr"/>
        <c:lblOffset val="100"/>
        <c:noMultiLvlLbl val="0"/>
      </c:catAx>
      <c:valAx>
        <c:axId val="389686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389696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l-B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0"/>
      <c:rotY val="150"/>
      <c:depthPercent val="150"/>
      <c:rAngAx val="0"/>
      <c:perspective val="0"/>
    </c:view3D>
    <c:floor>
      <c:thickness val="0"/>
    </c:floor>
    <c:sideWall>
      <c:thickness val="0"/>
    </c:sideWall>
    <c:backWall>
      <c:thickness val="0"/>
    </c:backWall>
    <c:plotArea>
      <c:layout>
        <c:manualLayout>
          <c:layoutTarget val="inner"/>
          <c:xMode val="edge"/>
          <c:yMode val="edge"/>
          <c:x val="7.2261730553111608E-2"/>
          <c:y val="2.3205266763798256E-2"/>
          <c:w val="0.89725366715272981"/>
          <c:h val="0.67955050883820123"/>
        </c:manualLayout>
      </c:layout>
      <c:bar3DChart>
        <c:barDir val="col"/>
        <c:grouping val="standard"/>
        <c:varyColors val="0"/>
        <c:ser>
          <c:idx val="0"/>
          <c:order val="0"/>
          <c:tx>
            <c:strRef>
              <c:f>Overview!$J$4</c:f>
              <c:strCache>
                <c:ptCount val="1"/>
                <c:pt idx="0">
                  <c:v>profile models (1D+t)</c:v>
                </c:pt>
              </c:strCache>
            </c:strRef>
          </c:tx>
          <c:invertIfNegative val="0"/>
          <c:cat>
            <c:strRef>
              <c:f>Overview!$I$5:$I$50</c:f>
              <c:strCache>
                <c:ptCount val="46"/>
                <c:pt idx="0">
                  <c:v>Erosion-Empirical</c:v>
                </c:pt>
                <c:pt idx="1">
                  <c:v>Erosion-Mechanistic</c:v>
                </c:pt>
                <c:pt idx="2">
                  <c:v>Deposition-Empirical</c:v>
                </c:pt>
                <c:pt idx="3">
                  <c:v>Deposition-Mechanistic</c:v>
                </c:pt>
                <c:pt idx="4">
                  <c:v>Physical weathering-Empirical</c:v>
                </c:pt>
                <c:pt idx="5">
                  <c:v>Physical weathering-Mechanistic</c:v>
                </c:pt>
                <c:pt idx="6">
                  <c:v>Chemical weathering-Empirical</c:v>
                </c:pt>
                <c:pt idx="7">
                  <c:v>Chemical weathering-Mechanistic</c:v>
                </c:pt>
                <c:pt idx="8">
                  <c:v>Bioturbation-Empirical</c:v>
                </c:pt>
                <c:pt idx="9">
                  <c:v>Bioturbation-Mechanistic</c:v>
                </c:pt>
                <c:pt idx="10">
                  <c:v>Melanization-Empirical</c:v>
                </c:pt>
                <c:pt idx="11">
                  <c:v>Melanization-Mechanistic</c:v>
                </c:pt>
                <c:pt idx="12">
                  <c:v>Argilluviation-Empirical</c:v>
                </c:pt>
                <c:pt idx="13">
                  <c:v>Argilluviation-Mechanistic</c:v>
                </c:pt>
                <c:pt idx="15">
                  <c:v>Calcification-Mechanistic</c:v>
                </c:pt>
                <c:pt idx="16">
                  <c:v>Base cation leaching-Empirical</c:v>
                </c:pt>
                <c:pt idx="17">
                  <c:v>Base cation leaching-Mechanistic</c:v>
                </c:pt>
                <c:pt idx="19">
                  <c:v>Biological enrichment of cations-Mechanistic</c:v>
                </c:pt>
                <c:pt idx="20">
                  <c:v>Ferralitization-Empirical</c:v>
                </c:pt>
                <c:pt idx="22">
                  <c:v>Anthrosolization-Empirical</c:v>
                </c:pt>
                <c:pt idx="27">
                  <c:v>Silification-Mechanistic</c:v>
                </c:pt>
                <c:pt idx="35">
                  <c:v>Podzolisation-Mechanistic</c:v>
                </c:pt>
                <c:pt idx="43">
                  <c:v>Solodization-Mechanistic</c:v>
                </c:pt>
                <c:pt idx="45">
                  <c:v>Field testing-</c:v>
                </c:pt>
              </c:strCache>
            </c:strRef>
          </c:cat>
          <c:val>
            <c:numRef>
              <c:f>Overview!$J$5:$J$50</c:f>
              <c:numCache>
                <c:formatCode>0.0%</c:formatCode>
                <c:ptCount val="46"/>
                <c:pt idx="0">
                  <c:v>1</c:v>
                </c:pt>
                <c:pt idx="1">
                  <c:v>0</c:v>
                </c:pt>
                <c:pt idx="2">
                  <c:v>0</c:v>
                </c:pt>
                <c:pt idx="3">
                  <c:v>0</c:v>
                </c:pt>
                <c:pt idx="4">
                  <c:v>0</c:v>
                </c:pt>
                <c:pt idx="5">
                  <c:v>8</c:v>
                </c:pt>
                <c:pt idx="6">
                  <c:v>1</c:v>
                </c:pt>
                <c:pt idx="7">
                  <c:v>13</c:v>
                </c:pt>
                <c:pt idx="8">
                  <c:v>7</c:v>
                </c:pt>
                <c:pt idx="9">
                  <c:v>3</c:v>
                </c:pt>
                <c:pt idx="10">
                  <c:v>0</c:v>
                </c:pt>
                <c:pt idx="11">
                  <c:v>10</c:v>
                </c:pt>
                <c:pt idx="12">
                  <c:v>1</c:v>
                </c:pt>
                <c:pt idx="13">
                  <c:v>6</c:v>
                </c:pt>
                <c:pt idx="14">
                  <c:v>0</c:v>
                </c:pt>
                <c:pt idx="15">
                  <c:v>9</c:v>
                </c:pt>
                <c:pt idx="16">
                  <c:v>1</c:v>
                </c:pt>
                <c:pt idx="17">
                  <c:v>14</c:v>
                </c:pt>
                <c:pt idx="18">
                  <c:v>0</c:v>
                </c:pt>
                <c:pt idx="19">
                  <c:v>13</c:v>
                </c:pt>
                <c:pt idx="20">
                  <c:v>0</c:v>
                </c:pt>
                <c:pt idx="21">
                  <c:v>0</c:v>
                </c:pt>
                <c:pt idx="22">
                  <c:v>4</c:v>
                </c:pt>
                <c:pt idx="23">
                  <c:v>0</c:v>
                </c:pt>
                <c:pt idx="24">
                  <c:v>0</c:v>
                </c:pt>
                <c:pt idx="25">
                  <c:v>0</c:v>
                </c:pt>
                <c:pt idx="26">
                  <c:v>0</c:v>
                </c:pt>
                <c:pt idx="27">
                  <c:v>4</c:v>
                </c:pt>
                <c:pt idx="28">
                  <c:v>0</c:v>
                </c:pt>
                <c:pt idx="29">
                  <c:v>0</c:v>
                </c:pt>
                <c:pt idx="30">
                  <c:v>0</c:v>
                </c:pt>
                <c:pt idx="31">
                  <c:v>0</c:v>
                </c:pt>
                <c:pt idx="32">
                  <c:v>0</c:v>
                </c:pt>
                <c:pt idx="33">
                  <c:v>0</c:v>
                </c:pt>
                <c:pt idx="34">
                  <c:v>0</c:v>
                </c:pt>
                <c:pt idx="35">
                  <c:v>1</c:v>
                </c:pt>
                <c:pt idx="36">
                  <c:v>0</c:v>
                </c:pt>
                <c:pt idx="37">
                  <c:v>0</c:v>
                </c:pt>
                <c:pt idx="38">
                  <c:v>0</c:v>
                </c:pt>
                <c:pt idx="39">
                  <c:v>0</c:v>
                </c:pt>
                <c:pt idx="40">
                  <c:v>0</c:v>
                </c:pt>
                <c:pt idx="41">
                  <c:v>0</c:v>
                </c:pt>
                <c:pt idx="42">
                  <c:v>0</c:v>
                </c:pt>
                <c:pt idx="43">
                  <c:v>6</c:v>
                </c:pt>
                <c:pt idx="45">
                  <c:v>7</c:v>
                </c:pt>
              </c:numCache>
            </c:numRef>
          </c:val>
          <c:extLst>
            <c:ext xmlns:c16="http://schemas.microsoft.com/office/drawing/2014/chart" uri="{C3380CC4-5D6E-409C-BE32-E72D297353CC}">
              <c16:uniqueId val="{00000000-AE50-4A62-B7EE-9357F5DBACF6}"/>
            </c:ext>
          </c:extLst>
        </c:ser>
        <c:ser>
          <c:idx val="1"/>
          <c:order val="1"/>
          <c:tx>
            <c:strRef>
              <c:f>Overview!$K$4</c:f>
              <c:strCache>
                <c:ptCount val="1"/>
                <c:pt idx="0">
                  <c:v>distributed profile models (1D+t)</c:v>
                </c:pt>
              </c:strCache>
            </c:strRef>
          </c:tx>
          <c:invertIfNegative val="0"/>
          <c:cat>
            <c:strRef>
              <c:f>Overview!$I$5:$I$50</c:f>
              <c:strCache>
                <c:ptCount val="46"/>
                <c:pt idx="0">
                  <c:v>Erosion-Empirical</c:v>
                </c:pt>
                <c:pt idx="1">
                  <c:v>Erosion-Mechanistic</c:v>
                </c:pt>
                <c:pt idx="2">
                  <c:v>Deposition-Empirical</c:v>
                </c:pt>
                <c:pt idx="3">
                  <c:v>Deposition-Mechanistic</c:v>
                </c:pt>
                <c:pt idx="4">
                  <c:v>Physical weathering-Empirical</c:v>
                </c:pt>
                <c:pt idx="5">
                  <c:v>Physical weathering-Mechanistic</c:v>
                </c:pt>
                <c:pt idx="6">
                  <c:v>Chemical weathering-Empirical</c:v>
                </c:pt>
                <c:pt idx="7">
                  <c:v>Chemical weathering-Mechanistic</c:v>
                </c:pt>
                <c:pt idx="8">
                  <c:v>Bioturbation-Empirical</c:v>
                </c:pt>
                <c:pt idx="9">
                  <c:v>Bioturbation-Mechanistic</c:v>
                </c:pt>
                <c:pt idx="10">
                  <c:v>Melanization-Empirical</c:v>
                </c:pt>
                <c:pt idx="11">
                  <c:v>Melanization-Mechanistic</c:v>
                </c:pt>
                <c:pt idx="12">
                  <c:v>Argilluviation-Empirical</c:v>
                </c:pt>
                <c:pt idx="13">
                  <c:v>Argilluviation-Mechanistic</c:v>
                </c:pt>
                <c:pt idx="15">
                  <c:v>Calcification-Mechanistic</c:v>
                </c:pt>
                <c:pt idx="16">
                  <c:v>Base cation leaching-Empirical</c:v>
                </c:pt>
                <c:pt idx="17">
                  <c:v>Base cation leaching-Mechanistic</c:v>
                </c:pt>
                <c:pt idx="19">
                  <c:v>Biological enrichment of cations-Mechanistic</c:v>
                </c:pt>
                <c:pt idx="20">
                  <c:v>Ferralitization-Empirical</c:v>
                </c:pt>
                <c:pt idx="22">
                  <c:v>Anthrosolization-Empirical</c:v>
                </c:pt>
                <c:pt idx="27">
                  <c:v>Silification-Mechanistic</c:v>
                </c:pt>
                <c:pt idx="35">
                  <c:v>Podzolisation-Mechanistic</c:v>
                </c:pt>
                <c:pt idx="43">
                  <c:v>Solodization-Mechanistic</c:v>
                </c:pt>
                <c:pt idx="45">
                  <c:v>Field testing-</c:v>
                </c:pt>
              </c:strCache>
            </c:strRef>
          </c:cat>
          <c:val>
            <c:numRef>
              <c:f>Overview!$K$5:$K$50</c:f>
              <c:numCache>
                <c:formatCode>0.0%</c:formatCode>
                <c:ptCount val="46"/>
                <c:pt idx="0">
                  <c:v>0</c:v>
                </c:pt>
                <c:pt idx="1">
                  <c:v>0</c:v>
                </c:pt>
                <c:pt idx="2">
                  <c:v>0</c:v>
                </c:pt>
                <c:pt idx="3">
                  <c:v>0</c:v>
                </c:pt>
                <c:pt idx="4">
                  <c:v>0</c:v>
                </c:pt>
                <c:pt idx="5">
                  <c:v>2</c:v>
                </c:pt>
                <c:pt idx="6">
                  <c:v>1</c:v>
                </c:pt>
                <c:pt idx="7">
                  <c:v>3</c:v>
                </c:pt>
                <c:pt idx="8">
                  <c:v>2</c:v>
                </c:pt>
                <c:pt idx="9">
                  <c:v>0</c:v>
                </c:pt>
                <c:pt idx="10">
                  <c:v>1</c:v>
                </c:pt>
                <c:pt idx="11">
                  <c:v>3</c:v>
                </c:pt>
                <c:pt idx="12">
                  <c:v>1</c:v>
                </c:pt>
                <c:pt idx="13">
                  <c:v>2</c:v>
                </c:pt>
                <c:pt idx="14">
                  <c:v>0</c:v>
                </c:pt>
                <c:pt idx="15">
                  <c:v>4</c:v>
                </c:pt>
                <c:pt idx="16">
                  <c:v>0</c:v>
                </c:pt>
                <c:pt idx="17">
                  <c:v>3</c:v>
                </c:pt>
                <c:pt idx="18">
                  <c:v>0</c:v>
                </c:pt>
                <c:pt idx="19">
                  <c:v>2</c:v>
                </c:pt>
                <c:pt idx="20">
                  <c:v>2</c:v>
                </c:pt>
                <c:pt idx="21">
                  <c:v>0</c:v>
                </c:pt>
                <c:pt idx="22">
                  <c:v>2</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2</c:v>
                </c:pt>
                <c:pt idx="45">
                  <c:v>4</c:v>
                </c:pt>
              </c:numCache>
            </c:numRef>
          </c:val>
          <c:extLst>
            <c:ext xmlns:c16="http://schemas.microsoft.com/office/drawing/2014/chart" uri="{C3380CC4-5D6E-409C-BE32-E72D297353CC}">
              <c16:uniqueId val="{00000001-AE50-4A62-B7EE-9357F5DBACF6}"/>
            </c:ext>
          </c:extLst>
        </c:ser>
        <c:ser>
          <c:idx val="2"/>
          <c:order val="2"/>
          <c:tx>
            <c:strRef>
              <c:f>Overview!$L$4</c:f>
              <c:strCache>
                <c:ptCount val="1"/>
                <c:pt idx="0">
                  <c:v>Catena or soil depth models (2D+t)</c:v>
                </c:pt>
              </c:strCache>
            </c:strRef>
          </c:tx>
          <c:invertIfNegative val="0"/>
          <c:cat>
            <c:strRef>
              <c:f>Overview!$I$5:$I$50</c:f>
              <c:strCache>
                <c:ptCount val="46"/>
                <c:pt idx="0">
                  <c:v>Erosion-Empirical</c:v>
                </c:pt>
                <c:pt idx="1">
                  <c:v>Erosion-Mechanistic</c:v>
                </c:pt>
                <c:pt idx="2">
                  <c:v>Deposition-Empirical</c:v>
                </c:pt>
                <c:pt idx="3">
                  <c:v>Deposition-Mechanistic</c:v>
                </c:pt>
                <c:pt idx="4">
                  <c:v>Physical weathering-Empirical</c:v>
                </c:pt>
                <c:pt idx="5">
                  <c:v>Physical weathering-Mechanistic</c:v>
                </c:pt>
                <c:pt idx="6">
                  <c:v>Chemical weathering-Empirical</c:v>
                </c:pt>
                <c:pt idx="7">
                  <c:v>Chemical weathering-Mechanistic</c:v>
                </c:pt>
                <c:pt idx="8">
                  <c:v>Bioturbation-Empirical</c:v>
                </c:pt>
                <c:pt idx="9">
                  <c:v>Bioturbation-Mechanistic</c:v>
                </c:pt>
                <c:pt idx="10">
                  <c:v>Melanization-Empirical</c:v>
                </c:pt>
                <c:pt idx="11">
                  <c:v>Melanization-Mechanistic</c:v>
                </c:pt>
                <c:pt idx="12">
                  <c:v>Argilluviation-Empirical</c:v>
                </c:pt>
                <c:pt idx="13">
                  <c:v>Argilluviation-Mechanistic</c:v>
                </c:pt>
                <c:pt idx="15">
                  <c:v>Calcification-Mechanistic</c:v>
                </c:pt>
                <c:pt idx="16">
                  <c:v>Base cation leaching-Empirical</c:v>
                </c:pt>
                <c:pt idx="17">
                  <c:v>Base cation leaching-Mechanistic</c:v>
                </c:pt>
                <c:pt idx="19">
                  <c:v>Biological enrichment of cations-Mechanistic</c:v>
                </c:pt>
                <c:pt idx="20">
                  <c:v>Ferralitization-Empirical</c:v>
                </c:pt>
                <c:pt idx="22">
                  <c:v>Anthrosolization-Empirical</c:v>
                </c:pt>
                <c:pt idx="27">
                  <c:v>Silification-Mechanistic</c:v>
                </c:pt>
                <c:pt idx="35">
                  <c:v>Podzolisation-Mechanistic</c:v>
                </c:pt>
                <c:pt idx="43">
                  <c:v>Solodization-Mechanistic</c:v>
                </c:pt>
                <c:pt idx="45">
                  <c:v>Field testing-</c:v>
                </c:pt>
              </c:strCache>
            </c:strRef>
          </c:cat>
          <c:val>
            <c:numRef>
              <c:f>Overview!$L$5:$L$50</c:f>
              <c:numCache>
                <c:formatCode>0.0%</c:formatCode>
                <c:ptCount val="46"/>
                <c:pt idx="0">
                  <c:v>3</c:v>
                </c:pt>
                <c:pt idx="1">
                  <c:v>11</c:v>
                </c:pt>
                <c:pt idx="2">
                  <c:v>3</c:v>
                </c:pt>
                <c:pt idx="3">
                  <c:v>11</c:v>
                </c:pt>
                <c:pt idx="4">
                  <c:v>7</c:v>
                </c:pt>
                <c:pt idx="5">
                  <c:v>1</c:v>
                </c:pt>
                <c:pt idx="6">
                  <c:v>6</c:v>
                </c:pt>
                <c:pt idx="7">
                  <c:v>0</c:v>
                </c:pt>
                <c:pt idx="8">
                  <c:v>1</c:v>
                </c:pt>
                <c:pt idx="9">
                  <c:v>0</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5">
                  <c:v>3</c:v>
                </c:pt>
              </c:numCache>
            </c:numRef>
          </c:val>
          <c:extLst>
            <c:ext xmlns:c16="http://schemas.microsoft.com/office/drawing/2014/chart" uri="{C3380CC4-5D6E-409C-BE32-E72D297353CC}">
              <c16:uniqueId val="{00000002-AE50-4A62-B7EE-9357F5DBACF6}"/>
            </c:ext>
          </c:extLst>
        </c:ser>
        <c:ser>
          <c:idx val="3"/>
          <c:order val="3"/>
          <c:tx>
            <c:strRef>
              <c:f>Overview!$M$4</c:f>
              <c:strCache>
                <c:ptCount val="1"/>
                <c:pt idx="0">
                  <c:v>soilscape development models (3D+t)</c:v>
                </c:pt>
              </c:strCache>
            </c:strRef>
          </c:tx>
          <c:invertIfNegative val="0"/>
          <c:cat>
            <c:strRef>
              <c:f>Overview!$I$5:$I$50</c:f>
              <c:strCache>
                <c:ptCount val="46"/>
                <c:pt idx="0">
                  <c:v>Erosion-Empirical</c:v>
                </c:pt>
                <c:pt idx="1">
                  <c:v>Erosion-Mechanistic</c:v>
                </c:pt>
                <c:pt idx="2">
                  <c:v>Deposition-Empirical</c:v>
                </c:pt>
                <c:pt idx="3">
                  <c:v>Deposition-Mechanistic</c:v>
                </c:pt>
                <c:pt idx="4">
                  <c:v>Physical weathering-Empirical</c:v>
                </c:pt>
                <c:pt idx="5">
                  <c:v>Physical weathering-Mechanistic</c:v>
                </c:pt>
                <c:pt idx="6">
                  <c:v>Chemical weathering-Empirical</c:v>
                </c:pt>
                <c:pt idx="7">
                  <c:v>Chemical weathering-Mechanistic</c:v>
                </c:pt>
                <c:pt idx="8">
                  <c:v>Bioturbation-Empirical</c:v>
                </c:pt>
                <c:pt idx="9">
                  <c:v>Bioturbation-Mechanistic</c:v>
                </c:pt>
                <c:pt idx="10">
                  <c:v>Melanization-Empirical</c:v>
                </c:pt>
                <c:pt idx="11">
                  <c:v>Melanization-Mechanistic</c:v>
                </c:pt>
                <c:pt idx="12">
                  <c:v>Argilluviation-Empirical</c:v>
                </c:pt>
                <c:pt idx="13">
                  <c:v>Argilluviation-Mechanistic</c:v>
                </c:pt>
                <c:pt idx="15">
                  <c:v>Calcification-Mechanistic</c:v>
                </c:pt>
                <c:pt idx="16">
                  <c:v>Base cation leaching-Empirical</c:v>
                </c:pt>
                <c:pt idx="17">
                  <c:v>Base cation leaching-Mechanistic</c:v>
                </c:pt>
                <c:pt idx="19">
                  <c:v>Biological enrichment of cations-Mechanistic</c:v>
                </c:pt>
                <c:pt idx="20">
                  <c:v>Ferralitization-Empirical</c:v>
                </c:pt>
                <c:pt idx="22">
                  <c:v>Anthrosolization-Empirical</c:v>
                </c:pt>
                <c:pt idx="27">
                  <c:v>Silification-Mechanistic</c:v>
                </c:pt>
                <c:pt idx="35">
                  <c:v>Podzolisation-Mechanistic</c:v>
                </c:pt>
                <c:pt idx="43">
                  <c:v>Solodization-Mechanistic</c:v>
                </c:pt>
                <c:pt idx="45">
                  <c:v>Field testing-</c:v>
                </c:pt>
              </c:strCache>
            </c:strRef>
          </c:cat>
          <c:val>
            <c:numRef>
              <c:f>Overview!$M$5:$M$50</c:f>
              <c:numCache>
                <c:formatCode>0.0%</c:formatCode>
                <c:ptCount val="46"/>
                <c:pt idx="0">
                  <c:v>3</c:v>
                </c:pt>
                <c:pt idx="1">
                  <c:v>4</c:v>
                </c:pt>
                <c:pt idx="2">
                  <c:v>3</c:v>
                </c:pt>
                <c:pt idx="3">
                  <c:v>4</c:v>
                </c:pt>
                <c:pt idx="4">
                  <c:v>5</c:v>
                </c:pt>
                <c:pt idx="5">
                  <c:v>0</c:v>
                </c:pt>
                <c:pt idx="6">
                  <c:v>4</c:v>
                </c:pt>
                <c:pt idx="7">
                  <c:v>0</c:v>
                </c:pt>
                <c:pt idx="8">
                  <c:v>3</c:v>
                </c:pt>
                <c:pt idx="9">
                  <c:v>0</c:v>
                </c:pt>
                <c:pt idx="10">
                  <c:v>4</c:v>
                </c:pt>
                <c:pt idx="11">
                  <c:v>0</c:v>
                </c:pt>
                <c:pt idx="12">
                  <c:v>2</c:v>
                </c:pt>
                <c:pt idx="13">
                  <c:v>0</c:v>
                </c:pt>
                <c:pt idx="14">
                  <c:v>0</c:v>
                </c:pt>
                <c:pt idx="15">
                  <c:v>0</c:v>
                </c:pt>
                <c:pt idx="16">
                  <c:v>0</c:v>
                </c:pt>
                <c:pt idx="17">
                  <c:v>0</c:v>
                </c:pt>
                <c:pt idx="18">
                  <c:v>0</c:v>
                </c:pt>
                <c:pt idx="19">
                  <c:v>0</c:v>
                </c:pt>
                <c:pt idx="20">
                  <c:v>0</c:v>
                </c:pt>
                <c:pt idx="21">
                  <c:v>0</c:v>
                </c:pt>
                <c:pt idx="22">
                  <c:v>1</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5">
                  <c:v>3</c:v>
                </c:pt>
              </c:numCache>
            </c:numRef>
          </c:val>
          <c:extLst>
            <c:ext xmlns:c16="http://schemas.microsoft.com/office/drawing/2014/chart" uri="{C3380CC4-5D6E-409C-BE32-E72D297353CC}">
              <c16:uniqueId val="{00000003-AE50-4A62-B7EE-9357F5DBACF6}"/>
            </c:ext>
          </c:extLst>
        </c:ser>
        <c:dLbls>
          <c:showLegendKey val="0"/>
          <c:showVal val="0"/>
          <c:showCatName val="0"/>
          <c:showSerName val="0"/>
          <c:showPercent val="0"/>
          <c:showBubbleSize val="0"/>
        </c:dLbls>
        <c:gapWidth val="150"/>
        <c:shape val="box"/>
        <c:axId val="158729728"/>
        <c:axId val="158731264"/>
        <c:axId val="161262208"/>
      </c:bar3DChart>
      <c:catAx>
        <c:axId val="158729728"/>
        <c:scaling>
          <c:orientation val="minMax"/>
        </c:scaling>
        <c:delete val="0"/>
        <c:axPos val="b"/>
        <c:numFmt formatCode="General" sourceLinked="0"/>
        <c:majorTickMark val="out"/>
        <c:minorTickMark val="none"/>
        <c:tickLblPos val="nextTo"/>
        <c:txPr>
          <a:bodyPr/>
          <a:lstStyle/>
          <a:p>
            <a:pPr>
              <a:defRPr sz="800"/>
            </a:pPr>
            <a:endParaRPr lang="nl-BE"/>
          </a:p>
        </c:txPr>
        <c:crossAx val="158731264"/>
        <c:crosses val="autoZero"/>
        <c:auto val="1"/>
        <c:lblAlgn val="ctr"/>
        <c:lblOffset val="100"/>
        <c:noMultiLvlLbl val="0"/>
      </c:catAx>
      <c:valAx>
        <c:axId val="158731264"/>
        <c:scaling>
          <c:orientation val="minMax"/>
        </c:scaling>
        <c:delete val="0"/>
        <c:axPos val="r"/>
        <c:majorGridlines/>
        <c:numFmt formatCode="#,##0" sourceLinked="0"/>
        <c:majorTickMark val="out"/>
        <c:minorTickMark val="none"/>
        <c:tickLblPos val="nextTo"/>
        <c:crossAx val="158729728"/>
        <c:crosses val="autoZero"/>
        <c:crossBetween val="between"/>
      </c:valAx>
      <c:serAx>
        <c:axId val="161262208"/>
        <c:scaling>
          <c:orientation val="minMax"/>
        </c:scaling>
        <c:delete val="1"/>
        <c:axPos val="b"/>
        <c:majorTickMark val="out"/>
        <c:minorTickMark val="none"/>
        <c:tickLblPos val="nextTo"/>
        <c:crossAx val="158731264"/>
        <c:crosses val="autoZero"/>
      </c:serAx>
    </c:plotArea>
    <c:legend>
      <c:legendPos val="r"/>
      <c:layout>
        <c:manualLayout>
          <c:xMode val="edge"/>
          <c:yMode val="edge"/>
          <c:x val="3.047242284106377E-2"/>
          <c:y val="3.7743407041102198E-2"/>
          <c:w val="0.25806775812918797"/>
          <c:h val="0.18253102672961952"/>
        </c:manualLayout>
      </c:layout>
      <c:overlay val="0"/>
    </c:legend>
    <c:plotVisOnly val="1"/>
    <c:dispBlanksAs val="gap"/>
    <c:showDLblsOverMax val="0"/>
  </c:char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056A569-C9C0-42D7-B20B-ECC8CB77B0FE}">
  <sheetPr/>
  <sheetViews>
    <sheetView zoomScale="11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1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3311" cy="6066824"/>
    <xdr:graphicFrame macro="">
      <xdr:nvGraphicFramePr>
        <xdr:cNvPr id="2" name="Chart 1">
          <a:extLst>
            <a:ext uri="{FF2B5EF4-FFF2-40B4-BE49-F238E27FC236}">
              <a16:creationId xmlns:a16="http://schemas.microsoft.com/office/drawing/2014/main" id="{B000BB6C-3B6C-4E15-91FC-36E5CBBF67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3311" cy="6066824"/>
    <xdr:graphicFrame macro="">
      <xdr:nvGraphicFramePr>
        <xdr:cNvPr id="2" name="Grafiek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workbookViewId="0">
      <pane xSplit="4" ySplit="1" topLeftCell="E2" activePane="bottomRight" state="frozen"/>
      <selection pane="topRight" activeCell="E1" sqref="E1"/>
      <selection pane="bottomLeft" activeCell="A2" sqref="A2"/>
      <selection pane="bottomRight" activeCell="E2" sqref="E2"/>
    </sheetView>
  </sheetViews>
  <sheetFormatPr defaultRowHeight="11.25" x14ac:dyDescent="0.2"/>
  <cols>
    <col min="1" max="1" width="2.7109375" style="2" bestFit="1" customWidth="1"/>
    <col min="2" max="2" width="27.140625" style="2" bestFit="1" customWidth="1"/>
    <col min="3" max="3" width="38.28515625" style="2" customWidth="1"/>
    <col min="4" max="5" width="5" style="2" bestFit="1" customWidth="1"/>
    <col min="6" max="6" width="37.7109375" style="2" customWidth="1"/>
    <col min="7" max="7" width="36.42578125" style="2" bestFit="1" customWidth="1"/>
    <col min="8" max="8" width="24.28515625" style="2" bestFit="1" customWidth="1"/>
    <col min="9" max="9" width="3.85546875" style="2" customWidth="1"/>
    <col min="10" max="10" width="5.7109375" style="2" bestFit="1" customWidth="1"/>
    <col min="11" max="12" width="10.5703125" style="2" bestFit="1" customWidth="1"/>
    <col min="13" max="13" width="7.85546875" style="2" bestFit="1" customWidth="1"/>
    <col min="14" max="14" width="14.140625" style="2" bestFit="1" customWidth="1"/>
    <col min="15" max="15" width="3.28515625" style="2" bestFit="1" customWidth="1"/>
    <col min="16" max="16" width="2.7109375" style="2" bestFit="1" customWidth="1"/>
    <col min="17" max="18" width="9.7109375" style="2" bestFit="1" customWidth="1"/>
    <col min="19" max="19" width="6.7109375" style="2" bestFit="1" customWidth="1"/>
    <col min="20" max="16384" width="9.140625" style="2"/>
  </cols>
  <sheetData>
    <row r="1" spans="1:19" s="1" customFormat="1" x14ac:dyDescent="0.2">
      <c r="A1" s="16" t="s">
        <v>112</v>
      </c>
      <c r="B1" s="4" t="s">
        <v>0</v>
      </c>
      <c r="C1" s="4" t="s">
        <v>1</v>
      </c>
      <c r="D1" s="4" t="s">
        <v>3</v>
      </c>
      <c r="E1" s="4" t="s">
        <v>157</v>
      </c>
      <c r="F1" s="4" t="s">
        <v>10</v>
      </c>
      <c r="G1" s="4" t="s">
        <v>2</v>
      </c>
      <c r="H1" s="1" t="s">
        <v>6</v>
      </c>
      <c r="J1" s="34" t="s">
        <v>232</v>
      </c>
      <c r="K1" s="34" t="s">
        <v>229</v>
      </c>
      <c r="L1" s="34" t="s">
        <v>230</v>
      </c>
      <c r="M1" s="34" t="s">
        <v>231</v>
      </c>
      <c r="N1" s="1" t="s">
        <v>236</v>
      </c>
      <c r="O1" s="51" t="s">
        <v>271</v>
      </c>
      <c r="P1" s="51"/>
      <c r="Q1" s="51"/>
      <c r="R1" s="51"/>
      <c r="S1" s="51"/>
    </row>
    <row r="2" spans="1:19" x14ac:dyDescent="0.2">
      <c r="A2" s="5">
        <v>1</v>
      </c>
      <c r="B2" s="33" t="s">
        <v>8</v>
      </c>
      <c r="C2" s="5" t="s">
        <v>108</v>
      </c>
      <c r="D2" s="5">
        <v>1994</v>
      </c>
      <c r="E2" s="5">
        <v>1</v>
      </c>
      <c r="F2" s="5" t="s">
        <v>9</v>
      </c>
      <c r="G2" s="7" t="str">
        <f t="shared" ref="G2:G21" si="0">IF(ISBLANK(H2),"-","http://dx.doi.org/"&amp;H2)</f>
        <v>-</v>
      </c>
      <c r="J2" s="35">
        <v>1</v>
      </c>
      <c r="K2" s="35">
        <v>1</v>
      </c>
      <c r="L2" s="35">
        <v>1</v>
      </c>
      <c r="M2" s="35">
        <v>1</v>
      </c>
      <c r="N2" s="2" t="s">
        <v>238</v>
      </c>
      <c r="O2" s="4" t="s">
        <v>272</v>
      </c>
      <c r="P2" s="4"/>
      <c r="Q2" s="4" t="s">
        <v>233</v>
      </c>
      <c r="R2" s="4" t="s">
        <v>234</v>
      </c>
      <c r="S2" s="4" t="s">
        <v>235</v>
      </c>
    </row>
    <row r="3" spans="1:19" x14ac:dyDescent="0.2">
      <c r="A3" s="5">
        <v>2</v>
      </c>
      <c r="B3" s="33" t="s">
        <v>65</v>
      </c>
      <c r="C3" s="5" t="s">
        <v>66</v>
      </c>
      <c r="D3" s="5">
        <v>1995</v>
      </c>
      <c r="E3" s="5"/>
      <c r="F3" s="5" t="s">
        <v>67</v>
      </c>
      <c r="G3" s="7" t="str">
        <f t="shared" si="0"/>
        <v>http://dx.doi.org/10.1002/hyp.3360090311</v>
      </c>
      <c r="H3" s="2" t="s">
        <v>64</v>
      </c>
      <c r="J3" s="35">
        <v>2</v>
      </c>
      <c r="K3" s="35"/>
      <c r="L3" s="35">
        <v>1</v>
      </c>
      <c r="M3" s="35"/>
      <c r="N3" s="2" t="s">
        <v>237</v>
      </c>
      <c r="O3" s="5">
        <v>1</v>
      </c>
      <c r="P3" s="5">
        <f>COUNTIF($J$2:$J$41,$O3)</f>
        <v>19</v>
      </c>
      <c r="Q3" s="5">
        <f>COUNTIFS($J$2:$J$41,$O3,$K$2:$K$41,1)</f>
        <v>18</v>
      </c>
      <c r="R3" s="5">
        <f>COUNTIFS($J$2:$J$41,$O3,$L$2:$L$41,1)</f>
        <v>18</v>
      </c>
      <c r="S3" s="5">
        <f>COUNTIFS($J$2:$J$41,$O3,$M$2:$M$41,1)</f>
        <v>14</v>
      </c>
    </row>
    <row r="4" spans="1:19" x14ac:dyDescent="0.2">
      <c r="A4" s="5">
        <v>3</v>
      </c>
      <c r="B4" s="7" t="s">
        <v>11</v>
      </c>
      <c r="C4" s="5" t="s">
        <v>12</v>
      </c>
      <c r="D4" s="5">
        <v>1999</v>
      </c>
      <c r="E4" s="5"/>
      <c r="F4" s="5" t="s">
        <v>13</v>
      </c>
      <c r="G4" s="5" t="str">
        <f t="shared" si="0"/>
        <v xml:space="preserve">http://dx.doi.org/10.1016/S0016-7061(98)00115-3 </v>
      </c>
      <c r="H4" s="2" t="s">
        <v>20</v>
      </c>
      <c r="J4" s="35">
        <v>2</v>
      </c>
      <c r="K4" s="35">
        <v>1</v>
      </c>
      <c r="L4" s="35">
        <v>1</v>
      </c>
      <c r="M4" s="35"/>
      <c r="N4" s="2" t="s">
        <v>239</v>
      </c>
      <c r="O4" s="5">
        <v>2</v>
      </c>
      <c r="P4" s="5">
        <f t="shared" ref="P4:P5" si="1">COUNTIF($J$2:$J$41,$O4)</f>
        <v>12</v>
      </c>
      <c r="Q4" s="5">
        <f>COUNTIFS($J$2:$J$41,$O4,$K$2:$K$41,1)</f>
        <v>4</v>
      </c>
      <c r="R4" s="5">
        <f>COUNTIFS($J$2:$J$41,$O4,$L$2:$L$41,1)</f>
        <v>7</v>
      </c>
      <c r="S4" s="5">
        <f>COUNTIFS($J$2:$J$41,$O4,$M$2:$M$41,1)</f>
        <v>4</v>
      </c>
    </row>
    <row r="5" spans="1:19" x14ac:dyDescent="0.2">
      <c r="A5" s="5">
        <v>4</v>
      </c>
      <c r="B5" s="7" t="s">
        <v>11</v>
      </c>
      <c r="C5" s="5" t="s">
        <v>14</v>
      </c>
      <c r="D5" s="5">
        <v>2001</v>
      </c>
      <c r="E5" s="5"/>
      <c r="F5" s="5" t="s">
        <v>15</v>
      </c>
      <c r="G5" s="5" t="str">
        <f t="shared" si="0"/>
        <v>http://dx.doi.org/10.1016/S0016-7061(01)00075-1</v>
      </c>
      <c r="H5" s="3" t="s">
        <v>19</v>
      </c>
      <c r="J5" s="35">
        <v>3</v>
      </c>
      <c r="K5" s="35"/>
      <c r="L5" s="35"/>
      <c r="M5" s="35"/>
      <c r="N5" s="2" t="s">
        <v>239</v>
      </c>
      <c r="O5" s="5">
        <v>3</v>
      </c>
      <c r="P5" s="5">
        <f t="shared" si="1"/>
        <v>8</v>
      </c>
      <c r="Q5" s="5">
        <f>COUNTIFS($J$2:$J$41,$O5,$K$2:$K$41,1)</f>
        <v>3</v>
      </c>
      <c r="R5" s="5">
        <f>COUNTIFS($J$2:$J$41,$O5,$L$2:$L$41,1)</f>
        <v>4</v>
      </c>
      <c r="S5" s="5">
        <f>COUNTIFS($J$2:$J$41,$O5,$M$2:$M$41,1)</f>
        <v>3</v>
      </c>
    </row>
    <row r="6" spans="1:19" x14ac:dyDescent="0.2">
      <c r="A6" s="5">
        <v>5</v>
      </c>
      <c r="B6" s="33" t="s">
        <v>34</v>
      </c>
      <c r="C6" s="5" t="s">
        <v>35</v>
      </c>
      <c r="D6" s="5">
        <v>2005</v>
      </c>
      <c r="E6" s="5"/>
      <c r="F6" s="5" t="s">
        <v>36</v>
      </c>
      <c r="G6" s="5" t="str">
        <f t="shared" si="0"/>
        <v>http://dx.doi.org/10.2136/sssaj2003.0283</v>
      </c>
      <c r="H6" s="2" t="s">
        <v>83</v>
      </c>
      <c r="J6" s="35">
        <v>1</v>
      </c>
      <c r="K6" s="35">
        <v>1</v>
      </c>
      <c r="L6" s="35">
        <v>1</v>
      </c>
      <c r="M6" s="35"/>
      <c r="N6" s="2" t="s">
        <v>242</v>
      </c>
    </row>
    <row r="7" spans="1:19" x14ac:dyDescent="0.2">
      <c r="A7" s="5">
        <v>6</v>
      </c>
      <c r="B7" s="7" t="s">
        <v>153</v>
      </c>
      <c r="C7" s="5" t="s">
        <v>154</v>
      </c>
      <c r="D7" s="5">
        <v>2007</v>
      </c>
      <c r="E7" s="5"/>
      <c r="F7" s="5" t="s">
        <v>155</v>
      </c>
      <c r="G7" s="5" t="str">
        <f t="shared" si="0"/>
        <v>http://dx.doi.org/10.213/sssaj2007.0051</v>
      </c>
      <c r="H7" s="2" t="s">
        <v>156</v>
      </c>
      <c r="J7" s="35">
        <v>1</v>
      </c>
      <c r="K7" s="35">
        <v>1</v>
      </c>
      <c r="L7" s="35">
        <v>1</v>
      </c>
      <c r="M7" s="35"/>
      <c r="N7" s="2" t="s">
        <v>243</v>
      </c>
    </row>
    <row r="8" spans="1:19" x14ac:dyDescent="0.2">
      <c r="A8" s="5">
        <v>7</v>
      </c>
      <c r="B8" s="7" t="s">
        <v>11</v>
      </c>
      <c r="C8" s="5" t="s">
        <v>17</v>
      </c>
      <c r="D8" s="5">
        <v>2006</v>
      </c>
      <c r="E8" s="5"/>
      <c r="F8" s="5" t="s">
        <v>18</v>
      </c>
      <c r="G8" s="5" t="str">
        <f t="shared" si="0"/>
        <v>http://dx.doi.org/10.1016/j.geoderma.2006.03.042</v>
      </c>
      <c r="H8" s="2" t="s">
        <v>33</v>
      </c>
      <c r="J8" s="35">
        <v>2</v>
      </c>
      <c r="K8" s="35"/>
      <c r="L8" s="35"/>
      <c r="M8" s="35"/>
      <c r="N8" s="2" t="s">
        <v>239</v>
      </c>
    </row>
    <row r="9" spans="1:19" x14ac:dyDescent="0.2">
      <c r="A9" s="5">
        <v>8</v>
      </c>
      <c r="B9" s="33" t="s">
        <v>31</v>
      </c>
      <c r="C9" s="5" t="s">
        <v>30</v>
      </c>
      <c r="D9" s="5">
        <v>2006</v>
      </c>
      <c r="E9" s="5"/>
      <c r="F9" s="5" t="s">
        <v>32</v>
      </c>
      <c r="G9" s="5" t="str">
        <f t="shared" si="0"/>
        <v>http://dx.doi.org/10.1016/j.geoderma.2006.03.038</v>
      </c>
      <c r="H9" s="2" t="s">
        <v>29</v>
      </c>
      <c r="J9" s="35">
        <v>2</v>
      </c>
      <c r="K9" s="35"/>
      <c r="L9" s="35"/>
      <c r="M9" s="35">
        <v>1</v>
      </c>
      <c r="N9" s="2" t="s">
        <v>239</v>
      </c>
    </row>
    <row r="10" spans="1:19" x14ac:dyDescent="0.2">
      <c r="A10" s="5">
        <v>9</v>
      </c>
      <c r="B10" s="33" t="s">
        <v>68</v>
      </c>
      <c r="C10" s="5" t="s">
        <v>69</v>
      </c>
      <c r="D10" s="5">
        <v>2006</v>
      </c>
      <c r="E10" s="5"/>
      <c r="F10" s="5" t="s">
        <v>70</v>
      </c>
      <c r="G10" s="5" t="str">
        <f t="shared" si="0"/>
        <v>http://dx.doi.org/10.1016/j.gca.2005.11.018</v>
      </c>
      <c r="H10" s="2" t="s">
        <v>71</v>
      </c>
      <c r="J10" s="35">
        <v>1</v>
      </c>
      <c r="K10" s="35">
        <v>1</v>
      </c>
      <c r="L10" s="35">
        <v>1</v>
      </c>
      <c r="M10" s="35">
        <v>1</v>
      </c>
      <c r="N10" s="2" t="s">
        <v>244</v>
      </c>
    </row>
    <row r="11" spans="1:19" x14ac:dyDescent="0.2">
      <c r="A11" s="5">
        <v>10</v>
      </c>
      <c r="B11" s="33" t="s">
        <v>79</v>
      </c>
      <c r="C11" s="5" t="s">
        <v>80</v>
      </c>
      <c r="D11" s="5">
        <v>2006</v>
      </c>
      <c r="E11" s="5"/>
      <c r="F11" s="5" t="s">
        <v>81</v>
      </c>
      <c r="G11" s="5" t="str">
        <f t="shared" si="0"/>
        <v>http://dx.doi.org/10.1029/2005JF000351</v>
      </c>
      <c r="H11" s="2" t="s">
        <v>82</v>
      </c>
      <c r="J11" s="35">
        <v>2</v>
      </c>
      <c r="K11" s="35"/>
      <c r="L11" s="35"/>
      <c r="M11" s="35"/>
      <c r="N11" s="2" t="s">
        <v>245</v>
      </c>
    </row>
    <row r="12" spans="1:19" x14ac:dyDescent="0.2">
      <c r="A12" s="5">
        <v>11</v>
      </c>
      <c r="B12" s="7" t="s">
        <v>25</v>
      </c>
      <c r="C12" s="5" t="s">
        <v>26</v>
      </c>
      <c r="D12" s="5">
        <v>2007</v>
      </c>
      <c r="E12" s="5"/>
      <c r="F12" s="5" t="s">
        <v>27</v>
      </c>
      <c r="G12" s="5" t="str">
        <f t="shared" si="0"/>
        <v xml:space="preserve">http://dx.doi.org/10.1111/j.1365-2389.2007.00961.x </v>
      </c>
      <c r="H12" s="2" t="s">
        <v>28</v>
      </c>
      <c r="J12" s="35">
        <v>3</v>
      </c>
      <c r="K12" s="35"/>
      <c r="L12" s="35"/>
      <c r="M12" s="35"/>
      <c r="N12" s="2" t="s">
        <v>239</v>
      </c>
    </row>
    <row r="13" spans="1:19" x14ac:dyDescent="0.2">
      <c r="A13" s="5">
        <v>12</v>
      </c>
      <c r="B13" s="7" t="s">
        <v>5</v>
      </c>
      <c r="C13" s="5" t="s">
        <v>4</v>
      </c>
      <c r="D13" s="5">
        <v>2008</v>
      </c>
      <c r="E13" s="5"/>
      <c r="F13" s="5" t="s">
        <v>16</v>
      </c>
      <c r="G13" s="5" t="str">
        <f t="shared" si="0"/>
        <v>http://dx.doi.org/10.1016/j.geoderma.2008.01.017</v>
      </c>
      <c r="H13" s="2" t="s">
        <v>7</v>
      </c>
      <c r="J13" s="35">
        <v>1</v>
      </c>
      <c r="K13" s="35">
        <v>1</v>
      </c>
      <c r="L13" s="35">
        <v>1</v>
      </c>
      <c r="M13" s="35">
        <v>1</v>
      </c>
      <c r="N13" s="2" t="s">
        <v>240</v>
      </c>
    </row>
    <row r="14" spans="1:19" x14ac:dyDescent="0.2">
      <c r="A14" s="5">
        <v>13</v>
      </c>
      <c r="B14" s="7" t="s">
        <v>57</v>
      </c>
      <c r="C14" s="5" t="s">
        <v>58</v>
      </c>
      <c r="D14" s="5">
        <v>2008</v>
      </c>
      <c r="E14" s="5"/>
      <c r="F14" s="5" t="s">
        <v>59</v>
      </c>
      <c r="G14" s="5" t="str">
        <f t="shared" si="0"/>
        <v>http://dx.doi.org/10.1016/j.geoderma.2008.01.012</v>
      </c>
      <c r="H14" s="2" t="s">
        <v>56</v>
      </c>
      <c r="J14" s="35">
        <v>1</v>
      </c>
      <c r="K14" s="35">
        <v>1</v>
      </c>
      <c r="L14" s="35">
        <v>1</v>
      </c>
      <c r="M14" s="35">
        <v>1</v>
      </c>
      <c r="N14" s="2" t="s">
        <v>246</v>
      </c>
    </row>
    <row r="15" spans="1:19" x14ac:dyDescent="0.2">
      <c r="A15" s="5">
        <v>14</v>
      </c>
      <c r="B15" s="33" t="s">
        <v>60</v>
      </c>
      <c r="C15" s="6" t="s">
        <v>61</v>
      </c>
      <c r="D15" s="5">
        <v>2008</v>
      </c>
      <c r="E15" s="5"/>
      <c r="F15" s="5" t="s">
        <v>62</v>
      </c>
      <c r="G15" s="5" t="str">
        <f t="shared" si="0"/>
        <v>http://dx.doi.org/10.1016/j.geoderma.2008.02.010</v>
      </c>
      <c r="H15" s="2" t="s">
        <v>63</v>
      </c>
      <c r="J15" s="35">
        <v>1</v>
      </c>
      <c r="K15" s="35"/>
      <c r="L15" s="35"/>
      <c r="M15" s="35"/>
      <c r="N15" s="2" t="s">
        <v>247</v>
      </c>
    </row>
    <row r="16" spans="1:19" x14ac:dyDescent="0.2">
      <c r="A16" s="5">
        <v>15</v>
      </c>
      <c r="B16" s="33" t="s">
        <v>75</v>
      </c>
      <c r="C16" s="5" t="s">
        <v>76</v>
      </c>
      <c r="D16" s="5">
        <v>2008</v>
      </c>
      <c r="E16" s="5"/>
      <c r="F16" s="5" t="s">
        <v>77</v>
      </c>
      <c r="G16" s="5" t="str">
        <f t="shared" si="0"/>
        <v>http://dx.doi.org/10.1016/j.geoderma.2008.01.009</v>
      </c>
      <c r="H16" s="2" t="s">
        <v>78</v>
      </c>
      <c r="J16" s="35">
        <v>1</v>
      </c>
      <c r="K16" s="35">
        <v>1</v>
      </c>
      <c r="L16" s="35">
        <v>1</v>
      </c>
      <c r="M16" s="35"/>
      <c r="N16" s="2" t="s">
        <v>248</v>
      </c>
    </row>
    <row r="17" spans="1:14" x14ac:dyDescent="0.2">
      <c r="A17" s="5">
        <v>16</v>
      </c>
      <c r="B17" s="33" t="s">
        <v>68</v>
      </c>
      <c r="C17" s="5" t="s">
        <v>72</v>
      </c>
      <c r="D17" s="5">
        <v>2010</v>
      </c>
      <c r="E17" s="5"/>
      <c r="F17" s="5" t="s">
        <v>73</v>
      </c>
      <c r="G17" s="5" t="str">
        <f t="shared" si="0"/>
        <v>http://dx.doi.org/10.1016/j.gca.2010.08.023</v>
      </c>
      <c r="H17" s="2" t="s">
        <v>74</v>
      </c>
      <c r="J17" s="35">
        <v>1</v>
      </c>
      <c r="K17" s="35">
        <v>1</v>
      </c>
      <c r="L17" s="35">
        <v>1</v>
      </c>
      <c r="M17" s="35">
        <v>1</v>
      </c>
      <c r="N17" s="2" t="s">
        <v>249</v>
      </c>
    </row>
    <row r="18" spans="1:14" x14ac:dyDescent="0.2">
      <c r="A18" s="5">
        <v>17</v>
      </c>
      <c r="B18" s="33" t="s">
        <v>38</v>
      </c>
      <c r="C18" s="5" t="s">
        <v>39</v>
      </c>
      <c r="D18" s="5">
        <v>2012</v>
      </c>
      <c r="E18" s="5"/>
      <c r="F18" s="5" t="s">
        <v>40</v>
      </c>
      <c r="G18" s="5" t="str">
        <f t="shared" si="0"/>
        <v xml:space="preserve">http://dx.doi.org/10.1016/j.quaint.2011.10.016 </v>
      </c>
      <c r="H18" s="2" t="s">
        <v>37</v>
      </c>
      <c r="J18" s="35">
        <v>1</v>
      </c>
      <c r="K18" s="35">
        <v>1</v>
      </c>
      <c r="L18" s="35">
        <v>1</v>
      </c>
      <c r="M18" s="35">
        <v>1</v>
      </c>
      <c r="N18" s="2" t="s">
        <v>240</v>
      </c>
    </row>
    <row r="19" spans="1:14" x14ac:dyDescent="0.2">
      <c r="A19" s="5">
        <v>18</v>
      </c>
      <c r="B19" s="33" t="s">
        <v>41</v>
      </c>
      <c r="C19" s="5" t="s">
        <v>42</v>
      </c>
      <c r="D19" s="5">
        <v>2012</v>
      </c>
      <c r="E19" s="5"/>
      <c r="F19" s="5" t="s">
        <v>43</v>
      </c>
      <c r="G19" s="5" t="str">
        <f t="shared" si="0"/>
        <v>http://dx.doi.org/10.1016/j.quaint.2011.12.018</v>
      </c>
      <c r="H19" s="2" t="s">
        <v>44</v>
      </c>
      <c r="J19" s="35">
        <v>1</v>
      </c>
      <c r="K19" s="35">
        <v>1</v>
      </c>
      <c r="L19" s="35">
        <v>1</v>
      </c>
      <c r="M19" s="35">
        <v>1</v>
      </c>
      <c r="N19" s="2" t="s">
        <v>240</v>
      </c>
    </row>
    <row r="20" spans="1:14" x14ac:dyDescent="0.2">
      <c r="A20" s="5">
        <v>19</v>
      </c>
      <c r="B20" s="7" t="s">
        <v>21</v>
      </c>
      <c r="C20" s="5" t="s">
        <v>22</v>
      </c>
      <c r="D20" s="5">
        <v>2013</v>
      </c>
      <c r="E20" s="5"/>
      <c r="F20" s="5" t="s">
        <v>23</v>
      </c>
      <c r="G20" s="5" t="str">
        <f t="shared" si="0"/>
        <v xml:space="preserve">http://dx.doi.org/10.1029/2011JF002296 </v>
      </c>
      <c r="H20" s="2" t="s">
        <v>24</v>
      </c>
      <c r="J20" s="35">
        <v>3</v>
      </c>
      <c r="K20" s="35"/>
      <c r="L20" s="35"/>
      <c r="M20" s="35"/>
      <c r="N20" s="2" t="s">
        <v>250</v>
      </c>
    </row>
    <row r="21" spans="1:14" x14ac:dyDescent="0.2">
      <c r="A21" s="5">
        <v>20</v>
      </c>
      <c r="B21" s="33" t="s">
        <v>45</v>
      </c>
      <c r="C21" s="5" t="s">
        <v>46</v>
      </c>
      <c r="D21" s="5">
        <v>2013</v>
      </c>
      <c r="E21" s="5"/>
      <c r="F21" s="5" t="s">
        <v>47</v>
      </c>
      <c r="G21" s="7" t="str">
        <f t="shared" si="0"/>
        <v>http://dx.doi.org/10.5194/gmd-6-29-2013</v>
      </c>
      <c r="H21" s="2" t="s">
        <v>152</v>
      </c>
      <c r="J21" s="35">
        <v>1</v>
      </c>
      <c r="K21" s="35">
        <v>1</v>
      </c>
      <c r="L21" s="35">
        <v>1</v>
      </c>
      <c r="M21" s="35">
        <v>1</v>
      </c>
      <c r="N21" s="2" t="s">
        <v>240</v>
      </c>
    </row>
    <row r="22" spans="1:14" x14ac:dyDescent="0.2">
      <c r="A22" s="5">
        <v>21</v>
      </c>
      <c r="B22" s="33" t="s">
        <v>48</v>
      </c>
      <c r="C22" s="5" t="s">
        <v>49</v>
      </c>
      <c r="D22" s="5">
        <v>2013</v>
      </c>
      <c r="E22" s="5"/>
      <c r="F22" s="5" t="s">
        <v>50</v>
      </c>
      <c r="G22" s="5" t="str">
        <f t="shared" ref="G22:G41" si="2">IF(ISBLANK(H22),"-","http://dx.doi.org/"&amp;H22)</f>
        <v xml:space="preserve">http://dx.doi.org/10.1016/j.geoderma.2013.05.013  </v>
      </c>
      <c r="H22" s="2" t="s">
        <v>51</v>
      </c>
      <c r="J22" s="35">
        <v>1</v>
      </c>
      <c r="K22" s="35">
        <v>1</v>
      </c>
      <c r="L22" s="35">
        <v>1</v>
      </c>
      <c r="M22" s="35">
        <v>1</v>
      </c>
      <c r="N22" s="2" t="s">
        <v>240</v>
      </c>
    </row>
    <row r="23" spans="1:14" x14ac:dyDescent="0.2">
      <c r="A23" s="5">
        <v>22</v>
      </c>
      <c r="B23" s="33" t="s">
        <v>52</v>
      </c>
      <c r="C23" s="5" t="s">
        <v>53</v>
      </c>
      <c r="D23" s="5">
        <v>2013</v>
      </c>
      <c r="E23" s="5"/>
      <c r="F23" s="5" t="s">
        <v>54</v>
      </c>
      <c r="G23" s="5" t="str">
        <f t="shared" si="2"/>
        <v>http://dx.doi.org/10.1002/jgrf.20153</v>
      </c>
      <c r="H23" s="2" t="s">
        <v>55</v>
      </c>
      <c r="J23" s="35">
        <v>1</v>
      </c>
      <c r="K23" s="35">
        <v>1</v>
      </c>
      <c r="L23" s="35">
        <v>1</v>
      </c>
      <c r="M23" s="35">
        <v>1</v>
      </c>
      <c r="N23" s="2" t="s">
        <v>240</v>
      </c>
    </row>
    <row r="24" spans="1:14" x14ac:dyDescent="0.2">
      <c r="A24" s="5">
        <v>23</v>
      </c>
      <c r="B24" s="7" t="s">
        <v>142</v>
      </c>
      <c r="C24" s="5" t="s">
        <v>124</v>
      </c>
      <c r="D24" s="5">
        <v>2003</v>
      </c>
      <c r="E24" s="5"/>
      <c r="F24" s="5" t="s">
        <v>123</v>
      </c>
      <c r="G24" s="5" t="str">
        <f t="shared" si="2"/>
        <v>http://dx.doi.org/10.1046/j.1365-2389.2003.00470.x</v>
      </c>
      <c r="H24" s="2" t="s">
        <v>125</v>
      </c>
      <c r="J24" s="35">
        <v>2</v>
      </c>
      <c r="K24" s="35"/>
      <c r="L24" s="35"/>
      <c r="M24" s="35"/>
      <c r="N24" s="2" t="s">
        <v>251</v>
      </c>
    </row>
    <row r="25" spans="1:14" x14ac:dyDescent="0.2">
      <c r="A25" s="5">
        <v>24</v>
      </c>
      <c r="B25" s="7" t="s">
        <v>129</v>
      </c>
      <c r="C25" s="5" t="s">
        <v>128</v>
      </c>
      <c r="D25" s="5">
        <v>2010</v>
      </c>
      <c r="E25" s="5"/>
      <c r="F25" s="5" t="s">
        <v>127</v>
      </c>
      <c r="G25" s="5" t="str">
        <f t="shared" si="2"/>
        <v>http://dx.doi.org/10.1016/j.geoderma.2009.05.005</v>
      </c>
      <c r="H25" s="2" t="s">
        <v>126</v>
      </c>
      <c r="J25" s="35">
        <v>1</v>
      </c>
      <c r="K25" s="35">
        <v>1</v>
      </c>
      <c r="L25" s="35">
        <v>1</v>
      </c>
      <c r="M25" s="35"/>
      <c r="N25" s="2" t="s">
        <v>252</v>
      </c>
    </row>
    <row r="26" spans="1:14" x14ac:dyDescent="0.2">
      <c r="A26" s="5">
        <v>25</v>
      </c>
      <c r="B26" s="7" t="s">
        <v>130</v>
      </c>
      <c r="C26" s="5" t="s">
        <v>133</v>
      </c>
      <c r="D26" s="5">
        <v>2012</v>
      </c>
      <c r="E26" s="5"/>
      <c r="F26" s="5" t="s">
        <v>131</v>
      </c>
      <c r="G26" s="5" t="str">
        <f t="shared" si="2"/>
        <v>http://dx.doi.org/10.1002/esp.3262</v>
      </c>
      <c r="H26" s="2" t="s">
        <v>132</v>
      </c>
      <c r="J26" s="35">
        <v>2</v>
      </c>
      <c r="K26" s="35"/>
      <c r="L26" s="35">
        <v>1</v>
      </c>
      <c r="M26" s="35">
        <v>1</v>
      </c>
      <c r="N26" s="2" t="s">
        <v>253</v>
      </c>
    </row>
    <row r="27" spans="1:14" x14ac:dyDescent="0.2">
      <c r="A27" s="5">
        <v>26</v>
      </c>
      <c r="B27" s="7" t="s">
        <v>134</v>
      </c>
      <c r="C27" s="5" t="s">
        <v>135</v>
      </c>
      <c r="D27" s="5">
        <v>2006</v>
      </c>
      <c r="E27" s="5"/>
      <c r="F27" s="5" t="s">
        <v>137</v>
      </c>
      <c r="G27" s="5" t="str">
        <f t="shared" si="2"/>
        <v>http://dx.doi.org/10.1029/2005JG000077</v>
      </c>
      <c r="H27" s="2" t="s">
        <v>136</v>
      </c>
      <c r="J27" s="35">
        <v>3</v>
      </c>
      <c r="K27" s="35">
        <v>1</v>
      </c>
      <c r="L27" s="35">
        <v>1</v>
      </c>
      <c r="M27" s="35"/>
      <c r="N27" s="49" t="s">
        <v>254</v>
      </c>
    </row>
    <row r="28" spans="1:14" x14ac:dyDescent="0.2">
      <c r="A28" s="5">
        <v>27</v>
      </c>
      <c r="B28" s="7" t="s">
        <v>138</v>
      </c>
      <c r="C28" s="5" t="s">
        <v>139</v>
      </c>
      <c r="D28" s="5">
        <v>2010</v>
      </c>
      <c r="E28" s="5"/>
      <c r="F28" s="5" t="s">
        <v>140</v>
      </c>
      <c r="G28" s="5" t="str">
        <f t="shared" si="2"/>
        <v>http://dx.doi.org/10.1029/2009JF001536</v>
      </c>
      <c r="H28" s="2" t="s">
        <v>141</v>
      </c>
      <c r="J28" s="35">
        <v>3</v>
      </c>
      <c r="K28" s="35"/>
      <c r="L28" s="35"/>
      <c r="M28" s="35"/>
      <c r="N28" s="2" t="s">
        <v>255</v>
      </c>
    </row>
    <row r="29" spans="1:14" x14ac:dyDescent="0.2">
      <c r="A29" s="5">
        <v>28</v>
      </c>
      <c r="B29" s="33" t="s">
        <v>146</v>
      </c>
      <c r="C29" s="5" t="s">
        <v>144</v>
      </c>
      <c r="D29" s="5">
        <v>1977</v>
      </c>
      <c r="E29" s="5"/>
      <c r="F29" s="5" t="s">
        <v>145</v>
      </c>
      <c r="G29" s="5" t="str">
        <f t="shared" si="2"/>
        <v>http://dx.doi.org/10.1111/j.1365-2389.1985.tb00316.x</v>
      </c>
      <c r="H29" s="2" t="s">
        <v>150</v>
      </c>
      <c r="J29" s="35">
        <v>2</v>
      </c>
      <c r="K29" s="35">
        <v>1</v>
      </c>
      <c r="L29" s="35">
        <v>1</v>
      </c>
      <c r="M29" s="35"/>
      <c r="N29" s="2" t="s">
        <v>257</v>
      </c>
    </row>
    <row r="30" spans="1:14" x14ac:dyDescent="0.2">
      <c r="A30" s="5">
        <v>29</v>
      </c>
      <c r="B30" s="33" t="s">
        <v>146</v>
      </c>
      <c r="C30" s="5" t="s">
        <v>147</v>
      </c>
      <c r="D30" s="5">
        <v>1985</v>
      </c>
      <c r="E30" s="5"/>
      <c r="F30" s="5" t="s">
        <v>148</v>
      </c>
      <c r="G30" s="5" t="str">
        <f t="shared" si="2"/>
        <v>http://dx.doi.org/10.1002/esp.3290020212</v>
      </c>
      <c r="H30" s="2" t="s">
        <v>151</v>
      </c>
      <c r="J30" s="35">
        <v>2</v>
      </c>
      <c r="K30" s="35">
        <v>1</v>
      </c>
      <c r="L30" s="35">
        <v>1</v>
      </c>
      <c r="M30" s="35">
        <v>1</v>
      </c>
      <c r="N30" s="2" t="s">
        <v>256</v>
      </c>
    </row>
    <row r="31" spans="1:14" x14ac:dyDescent="0.2">
      <c r="A31" s="5">
        <v>30</v>
      </c>
      <c r="B31" s="17" t="s">
        <v>197</v>
      </c>
      <c r="C31" s="5" t="s">
        <v>196</v>
      </c>
      <c r="D31" s="5">
        <v>2013</v>
      </c>
      <c r="E31" s="5"/>
      <c r="F31" s="5" t="s">
        <v>199</v>
      </c>
      <c r="G31" s="5" t="str">
        <f t="shared" si="2"/>
        <v>http://dx.doi.org/10.1016/j.yqres.2013.01.001</v>
      </c>
      <c r="H31" s="2" t="s">
        <v>198</v>
      </c>
      <c r="J31" s="35">
        <v>2</v>
      </c>
      <c r="K31" s="35">
        <v>1</v>
      </c>
      <c r="L31" s="35">
        <v>1</v>
      </c>
      <c r="M31" s="35">
        <v>0</v>
      </c>
      <c r="N31" s="2" t="s">
        <v>255</v>
      </c>
    </row>
    <row r="32" spans="1:14" x14ac:dyDescent="0.2">
      <c r="A32" s="5">
        <v>31</v>
      </c>
      <c r="B32" s="17" t="s">
        <v>202</v>
      </c>
      <c r="C32" s="5" t="s">
        <v>203</v>
      </c>
      <c r="D32" s="5">
        <v>2014</v>
      </c>
      <c r="E32" s="5"/>
      <c r="F32" s="5" t="s">
        <v>200</v>
      </c>
      <c r="G32" s="5" t="str">
        <f t="shared" si="2"/>
        <v>http://dx.doi.org/0.5194/bg-11-6873-2014</v>
      </c>
      <c r="H32" s="2" t="s">
        <v>201</v>
      </c>
      <c r="J32" s="35">
        <v>1</v>
      </c>
      <c r="K32" s="35">
        <v>1</v>
      </c>
      <c r="L32" s="35">
        <v>1</v>
      </c>
      <c r="M32" s="35">
        <v>1</v>
      </c>
      <c r="N32" s="2" t="s">
        <v>256</v>
      </c>
    </row>
    <row r="33" spans="1:14" x14ac:dyDescent="0.2">
      <c r="A33" s="5">
        <v>32</v>
      </c>
      <c r="B33" s="17" t="s">
        <v>204</v>
      </c>
      <c r="C33" s="5" t="s">
        <v>206</v>
      </c>
      <c r="D33" s="5">
        <v>2016</v>
      </c>
      <c r="E33" s="5"/>
      <c r="F33" s="5" t="s">
        <v>207</v>
      </c>
      <c r="G33" s="5" t="str">
        <f t="shared" si="2"/>
        <v>http://dx.doi.org/10.1016/j.cageo.2015.08.004</v>
      </c>
      <c r="H33" s="2" t="s">
        <v>205</v>
      </c>
      <c r="J33" s="35">
        <v>3</v>
      </c>
      <c r="K33" s="35">
        <v>0</v>
      </c>
      <c r="L33" s="35">
        <v>1</v>
      </c>
      <c r="M33" s="35">
        <v>1</v>
      </c>
      <c r="N33" s="49" t="s">
        <v>241</v>
      </c>
    </row>
    <row r="34" spans="1:14" x14ac:dyDescent="0.2">
      <c r="A34" s="5">
        <v>33</v>
      </c>
      <c r="B34" s="17" t="s">
        <v>209</v>
      </c>
      <c r="C34" s="5" t="s">
        <v>210</v>
      </c>
      <c r="D34" s="5">
        <v>2016</v>
      </c>
      <c r="E34" s="5"/>
      <c r="F34" s="5" t="s">
        <v>208</v>
      </c>
      <c r="G34" s="5" t="str">
        <f t="shared" si="2"/>
        <v>http://dx.doi.org/10.1016/j.envsoft.2016.04.014</v>
      </c>
      <c r="H34" s="2" t="s">
        <v>211</v>
      </c>
      <c r="J34" s="35">
        <v>3</v>
      </c>
      <c r="K34" s="35">
        <v>1</v>
      </c>
      <c r="L34" s="35">
        <v>1</v>
      </c>
      <c r="M34" s="35">
        <v>1</v>
      </c>
      <c r="N34" s="49" t="s">
        <v>258</v>
      </c>
    </row>
    <row r="35" spans="1:14" x14ac:dyDescent="0.2">
      <c r="A35" s="5">
        <v>34</v>
      </c>
      <c r="B35" s="17" t="s">
        <v>213</v>
      </c>
      <c r="C35" s="5" t="s">
        <v>214</v>
      </c>
      <c r="D35" s="5">
        <v>2015</v>
      </c>
      <c r="E35" s="5"/>
      <c r="F35" s="5" t="s">
        <v>219</v>
      </c>
      <c r="G35" s="5" t="str">
        <f t="shared" si="2"/>
        <v>http://dx.doi.org/10.1002/2014JG002768</v>
      </c>
      <c r="H35" s="2" t="s">
        <v>212</v>
      </c>
      <c r="J35" s="35">
        <v>2</v>
      </c>
      <c r="K35" s="35">
        <v>0</v>
      </c>
      <c r="L35" s="35">
        <v>0</v>
      </c>
      <c r="M35" s="35">
        <v>0</v>
      </c>
      <c r="N35" s="2" t="s">
        <v>259</v>
      </c>
    </row>
    <row r="36" spans="1:14" x14ac:dyDescent="0.2">
      <c r="A36" s="5">
        <v>35</v>
      </c>
      <c r="B36" s="17" t="s">
        <v>218</v>
      </c>
      <c r="C36" s="5" t="s">
        <v>215</v>
      </c>
      <c r="D36" s="5">
        <v>2016</v>
      </c>
      <c r="E36" s="5"/>
      <c r="F36" s="5" t="s">
        <v>216</v>
      </c>
      <c r="G36" s="5" t="str">
        <f t="shared" si="2"/>
        <v>http://dx.doi.org/10.1016/j.epsl.2016.01.017</v>
      </c>
      <c r="H36" s="2" t="s">
        <v>217</v>
      </c>
      <c r="J36" s="35">
        <v>2</v>
      </c>
      <c r="K36" s="35">
        <v>0</v>
      </c>
      <c r="L36" s="35">
        <v>1</v>
      </c>
      <c r="M36" s="35">
        <v>1</v>
      </c>
      <c r="N36" s="2" t="s">
        <v>260</v>
      </c>
    </row>
    <row r="37" spans="1:14" x14ac:dyDescent="0.2">
      <c r="A37" s="5">
        <v>36</v>
      </c>
      <c r="B37" s="17" t="s">
        <v>221</v>
      </c>
      <c r="C37" s="5" t="s">
        <v>222</v>
      </c>
      <c r="D37" s="5">
        <v>2017</v>
      </c>
      <c r="E37" s="5"/>
      <c r="F37" s="5" t="s">
        <v>223</v>
      </c>
      <c r="G37" s="5" t="str">
        <f t="shared" si="2"/>
        <v>http://dx.doi.org/10.1016/j.catena.2016.12.008</v>
      </c>
      <c r="H37" s="2" t="s">
        <v>224</v>
      </c>
      <c r="J37" s="35">
        <v>3</v>
      </c>
      <c r="K37" s="35">
        <v>1</v>
      </c>
      <c r="L37" s="35">
        <v>1</v>
      </c>
      <c r="M37" s="35">
        <v>1</v>
      </c>
      <c r="N37" s="49" t="s">
        <v>261</v>
      </c>
    </row>
    <row r="38" spans="1:14" x14ac:dyDescent="0.2">
      <c r="A38" s="5">
        <v>37</v>
      </c>
      <c r="B38" s="17" t="s">
        <v>52</v>
      </c>
      <c r="C38" s="5" t="s">
        <v>228</v>
      </c>
      <c r="D38" s="5">
        <v>2015</v>
      </c>
      <c r="E38" s="5"/>
      <c r="F38" s="5" t="s">
        <v>227</v>
      </c>
      <c r="G38" s="5" t="str">
        <f t="shared" si="2"/>
        <v>http://dx.doi.org/10.1111/ejss.12190</v>
      </c>
      <c r="H38" s="2" t="s">
        <v>226</v>
      </c>
      <c r="J38" s="35">
        <v>1</v>
      </c>
      <c r="K38" s="35">
        <v>1</v>
      </c>
      <c r="L38" s="35">
        <v>1</v>
      </c>
      <c r="M38" s="35">
        <v>1</v>
      </c>
      <c r="N38" s="2" t="s">
        <v>240</v>
      </c>
    </row>
    <row r="39" spans="1:14" x14ac:dyDescent="0.2">
      <c r="A39" s="5">
        <v>38</v>
      </c>
      <c r="B39" s="17" t="s">
        <v>262</v>
      </c>
      <c r="C39" s="5" t="s">
        <v>263</v>
      </c>
      <c r="D39" s="5">
        <v>2016</v>
      </c>
      <c r="E39" s="5"/>
      <c r="F39" s="5" t="s">
        <v>264</v>
      </c>
      <c r="G39" s="5" t="str">
        <f t="shared" si="2"/>
        <v>http://dx.doi.org/10.1016/j.scitotenv.2016.07.119</v>
      </c>
      <c r="H39" s="2" t="s">
        <v>265</v>
      </c>
      <c r="J39" s="35">
        <v>1</v>
      </c>
      <c r="K39" s="35">
        <v>1</v>
      </c>
      <c r="L39" s="35">
        <v>1</v>
      </c>
      <c r="M39" s="35">
        <v>1</v>
      </c>
      <c r="N39" s="2" t="s">
        <v>240</v>
      </c>
    </row>
    <row r="40" spans="1:14" x14ac:dyDescent="0.2">
      <c r="A40" s="5">
        <v>39</v>
      </c>
      <c r="B40" s="17" t="s">
        <v>52</v>
      </c>
      <c r="C40" s="5" t="s">
        <v>266</v>
      </c>
      <c r="D40" s="5">
        <v>2017</v>
      </c>
      <c r="E40" s="5"/>
      <c r="F40" s="5" t="s">
        <v>267</v>
      </c>
      <c r="G40" s="5" t="str">
        <f t="shared" si="2"/>
        <v xml:space="preserve">http://dx.doi.org/10.1130/G39301.1 </v>
      </c>
      <c r="H40" s="2" t="s">
        <v>268</v>
      </c>
      <c r="J40" s="35">
        <v>1</v>
      </c>
      <c r="K40" s="35">
        <v>1</v>
      </c>
      <c r="L40" s="35">
        <v>1</v>
      </c>
      <c r="M40" s="35">
        <v>1</v>
      </c>
      <c r="N40" s="2" t="s">
        <v>269</v>
      </c>
    </row>
    <row r="41" spans="1:14" x14ac:dyDescent="0.2">
      <c r="A41" s="5">
        <v>40</v>
      </c>
      <c r="B41" s="17"/>
      <c r="C41" s="5"/>
      <c r="D41" s="5"/>
      <c r="E41" s="5"/>
      <c r="F41" s="5"/>
      <c r="G41" s="5" t="str">
        <f t="shared" si="2"/>
        <v>-</v>
      </c>
      <c r="J41" s="5"/>
      <c r="K41" s="5"/>
      <c r="L41" s="5"/>
      <c r="M41" s="5"/>
    </row>
    <row r="43" spans="1:14" ht="11.25" customHeight="1" x14ac:dyDescent="0.2">
      <c r="B43" s="18" t="s">
        <v>117</v>
      </c>
      <c r="C43" s="50" t="s">
        <v>143</v>
      </c>
      <c r="D43" s="50"/>
      <c r="E43" s="50"/>
      <c r="F43" s="50"/>
      <c r="G43" s="50"/>
    </row>
    <row r="44" spans="1:14" x14ac:dyDescent="0.2">
      <c r="B44" s="19" t="s">
        <v>116</v>
      </c>
      <c r="C44" s="50"/>
      <c r="D44" s="50"/>
      <c r="E44" s="50"/>
      <c r="F44" s="50"/>
      <c r="G44" s="50"/>
    </row>
    <row r="45" spans="1:14" x14ac:dyDescent="0.2">
      <c r="C45" s="50"/>
      <c r="D45" s="50"/>
      <c r="E45" s="50"/>
      <c r="F45" s="50"/>
      <c r="G45" s="50"/>
    </row>
    <row r="46" spans="1:14" x14ac:dyDescent="0.2">
      <c r="C46" s="50"/>
      <c r="D46" s="50"/>
      <c r="E46" s="50"/>
      <c r="F46" s="50"/>
      <c r="G46" s="50"/>
    </row>
  </sheetData>
  <sortState ref="B79:B107">
    <sortCondition ref="B79:B107"/>
  </sortState>
  <mergeCells count="2">
    <mergeCell ref="C43:G46"/>
    <mergeCell ref="O1:S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7</v>
      </c>
      <c r="C1" s="14" t="s">
        <v>107</v>
      </c>
    </row>
    <row r="2" spans="1:6" x14ac:dyDescent="0.2">
      <c r="A2" s="9" t="s">
        <v>10</v>
      </c>
      <c r="B2" s="8" t="str">
        <f ca="1">INDIRECT("Papers!"&amp;"b"&amp;A1+1)&amp;" "&amp;INDIRECT("Papers!"&amp;"d"&amp;A1+1)&amp;" "&amp;INDIRECT("Papers!"&amp;"e"&amp;A1+1)</f>
        <v xml:space="preserve">Minasny &amp; McBratney 2006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2"/>
      <c r="F5" s="13"/>
    </row>
    <row r="6" spans="1:6" x14ac:dyDescent="0.2">
      <c r="A6" s="10" t="str">
        <f>Overview!A6</f>
        <v>Erosion</v>
      </c>
      <c r="B6" s="10" t="s">
        <v>87</v>
      </c>
      <c r="C6" s="13"/>
      <c r="D6" s="13"/>
      <c r="E6" s="12">
        <v>1</v>
      </c>
      <c r="F6" s="13"/>
    </row>
    <row r="7" spans="1:6" x14ac:dyDescent="0.2">
      <c r="A7" s="10" t="str">
        <f>Overview!A7</f>
        <v>Deposition</v>
      </c>
      <c r="B7" s="10" t="s">
        <v>86</v>
      </c>
      <c r="C7" s="13"/>
      <c r="D7" s="13"/>
      <c r="E7" s="12"/>
      <c r="F7" s="13"/>
    </row>
    <row r="8" spans="1:6" x14ac:dyDescent="0.2">
      <c r="A8" s="10" t="str">
        <f>Overview!A8</f>
        <v>Deposition</v>
      </c>
      <c r="B8" s="10" t="s">
        <v>87</v>
      </c>
      <c r="C8" s="13"/>
      <c r="D8" s="13"/>
      <c r="E8" s="12">
        <v>1</v>
      </c>
      <c r="F8" s="13"/>
    </row>
    <row r="9" spans="1:6" x14ac:dyDescent="0.2">
      <c r="A9" s="10" t="str">
        <f>Overview!A9</f>
        <v>Physical weathering</v>
      </c>
      <c r="B9" s="10" t="s">
        <v>86</v>
      </c>
      <c r="C9" s="13"/>
      <c r="D9" s="13"/>
      <c r="E9" s="12">
        <v>1</v>
      </c>
      <c r="F9" s="13"/>
    </row>
    <row r="10" spans="1:6" x14ac:dyDescent="0.2">
      <c r="A10" s="10" t="str">
        <f>Overview!A10</f>
        <v>Physical weathering</v>
      </c>
      <c r="B10" s="10" t="s">
        <v>87</v>
      </c>
      <c r="C10" s="13"/>
      <c r="D10" s="13"/>
      <c r="E10" s="12"/>
      <c r="F10" s="13"/>
    </row>
    <row r="11" spans="1:6" x14ac:dyDescent="0.2">
      <c r="A11" s="10" t="str">
        <f>Overview!A11</f>
        <v>Chemical weathering</v>
      </c>
      <c r="B11" s="10" t="s">
        <v>86</v>
      </c>
      <c r="C11" s="13"/>
      <c r="D11" s="13"/>
      <c r="E11" s="12">
        <v>1</v>
      </c>
      <c r="F11" s="13"/>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8</v>
      </c>
      <c r="C1" s="14" t="s">
        <v>107</v>
      </c>
    </row>
    <row r="2" spans="1:6" x14ac:dyDescent="0.2">
      <c r="A2" s="9" t="s">
        <v>10</v>
      </c>
      <c r="B2" s="8" t="str">
        <f ca="1">INDIRECT("Papers!"&amp;"b"&amp;A1+1)&amp;" "&amp;INDIRECT("Papers!"&amp;"d"&amp;A1+1)&amp;" "&amp;INDIRECT("Papers!"&amp;"e"&amp;A1+1)</f>
        <v xml:space="preserve">Follain et al. 2006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2"/>
      <c r="F5" s="13"/>
    </row>
    <row r="6" spans="1:6" x14ac:dyDescent="0.2">
      <c r="A6" s="10" t="str">
        <f>Overview!A6</f>
        <v>Erosion</v>
      </c>
      <c r="B6" s="10" t="s">
        <v>87</v>
      </c>
      <c r="C6" s="13"/>
      <c r="D6" s="13"/>
      <c r="E6" s="12">
        <v>1</v>
      </c>
      <c r="F6" s="13"/>
    </row>
    <row r="7" spans="1:6" x14ac:dyDescent="0.2">
      <c r="A7" s="10" t="str">
        <f>Overview!A7</f>
        <v>Deposition</v>
      </c>
      <c r="B7" s="10" t="s">
        <v>86</v>
      </c>
      <c r="C7" s="13"/>
      <c r="D7" s="13"/>
      <c r="E7" s="12"/>
      <c r="F7" s="13"/>
    </row>
    <row r="8" spans="1:6" x14ac:dyDescent="0.2">
      <c r="A8" s="10" t="str">
        <f>Overview!A8</f>
        <v>Deposition</v>
      </c>
      <c r="B8" s="10" t="s">
        <v>87</v>
      </c>
      <c r="C8" s="13"/>
      <c r="D8" s="13"/>
      <c r="E8" s="12">
        <v>1</v>
      </c>
      <c r="F8" s="13"/>
    </row>
    <row r="9" spans="1:6" x14ac:dyDescent="0.2">
      <c r="A9" s="10" t="str">
        <f>Overview!A9</f>
        <v>Physical weathering</v>
      </c>
      <c r="B9" s="10" t="s">
        <v>86</v>
      </c>
      <c r="C9" s="13"/>
      <c r="D9" s="13"/>
      <c r="E9" s="12">
        <v>1</v>
      </c>
      <c r="F9" s="13"/>
    </row>
    <row r="10" spans="1:6" x14ac:dyDescent="0.2">
      <c r="A10" s="10" t="str">
        <f>Overview!A10</f>
        <v>Physical weathering</v>
      </c>
      <c r="B10" s="10" t="s">
        <v>87</v>
      </c>
      <c r="C10" s="13"/>
      <c r="D10" s="13"/>
      <c r="E10" s="12"/>
      <c r="F10" s="13"/>
    </row>
    <row r="11" spans="1:6" x14ac:dyDescent="0.2">
      <c r="A11" s="10" t="str">
        <f>Overview!A11</f>
        <v>Chemical weathering</v>
      </c>
      <c r="B11" s="10" t="s">
        <v>86</v>
      </c>
      <c r="C11" s="13"/>
      <c r="D11" s="13"/>
      <c r="E11" s="12">
        <v>1</v>
      </c>
      <c r="F11" s="13"/>
    </row>
    <row r="12" spans="1:6" x14ac:dyDescent="0.2">
      <c r="A12" s="10" t="str">
        <f>Overview!A12</f>
        <v>Chemical weathering</v>
      </c>
      <c r="B12" s="10" t="s">
        <v>87</v>
      </c>
      <c r="C12" s="13"/>
      <c r="D12" s="13"/>
      <c r="E12" s="12"/>
      <c r="F12" s="13"/>
    </row>
    <row r="13" spans="1:6" x14ac:dyDescent="0.2">
      <c r="A13" s="10" t="str">
        <f>Overview!A13</f>
        <v>Bioturbation</v>
      </c>
      <c r="B13" s="10" t="s">
        <v>86</v>
      </c>
      <c r="C13" s="13"/>
      <c r="D13" s="13"/>
      <c r="E13" s="12"/>
      <c r="F13" s="13"/>
    </row>
    <row r="14" spans="1:6" x14ac:dyDescent="0.2">
      <c r="A14" s="10" t="str">
        <f>Overview!A14</f>
        <v>Bioturbation</v>
      </c>
      <c r="B14" s="10" t="s">
        <v>87</v>
      </c>
      <c r="C14" s="13"/>
      <c r="D14" s="13"/>
      <c r="E14" s="12"/>
      <c r="F14" s="13"/>
    </row>
    <row r="15" spans="1:6" x14ac:dyDescent="0.2">
      <c r="A15" s="10" t="str">
        <f>Overview!A15</f>
        <v>Melanization</v>
      </c>
      <c r="B15" s="10" t="s">
        <v>86</v>
      </c>
      <c r="C15" s="13"/>
      <c r="D15" s="13"/>
      <c r="E15" s="12"/>
      <c r="F15" s="13"/>
    </row>
    <row r="16" spans="1:6" x14ac:dyDescent="0.2">
      <c r="A16" s="10" t="str">
        <f>Overview!A16</f>
        <v>Melanization</v>
      </c>
      <c r="B16" s="10" t="s">
        <v>87</v>
      </c>
      <c r="C16" s="13"/>
      <c r="D16" s="13"/>
      <c r="E16" s="12"/>
      <c r="F16" s="13"/>
    </row>
    <row r="17" spans="1:6" x14ac:dyDescent="0.2">
      <c r="A17" s="10" t="str">
        <f>Overview!A17</f>
        <v>Argilluviation</v>
      </c>
      <c r="B17" s="10" t="s">
        <v>86</v>
      </c>
      <c r="C17" s="13"/>
      <c r="D17" s="13"/>
      <c r="E17" s="12"/>
      <c r="F17" s="13"/>
    </row>
    <row r="18" spans="1:6" x14ac:dyDescent="0.2">
      <c r="A18" s="10" t="str">
        <f>Overview!A18</f>
        <v>Argilluviation</v>
      </c>
      <c r="B18" s="10" t="s">
        <v>87</v>
      </c>
      <c r="C18" s="13"/>
      <c r="D18" s="13"/>
      <c r="E18" s="12"/>
      <c r="F18" s="13"/>
    </row>
    <row r="19" spans="1:6" x14ac:dyDescent="0.2">
      <c r="A19" s="10" t="str">
        <f>Overview!A19</f>
        <v>Calcification</v>
      </c>
      <c r="B19" s="10" t="s">
        <v>86</v>
      </c>
      <c r="C19" s="13"/>
      <c r="D19" s="13"/>
      <c r="E19" s="12"/>
      <c r="F19" s="13"/>
    </row>
    <row r="20" spans="1:6" x14ac:dyDescent="0.2">
      <c r="A20" s="10" t="str">
        <f>Overview!A20</f>
        <v>Calcification</v>
      </c>
      <c r="B20" s="10" t="s">
        <v>87</v>
      </c>
      <c r="C20" s="13"/>
      <c r="D20" s="13"/>
      <c r="E20" s="12"/>
      <c r="F20" s="13"/>
    </row>
    <row r="21" spans="1:6" x14ac:dyDescent="0.2">
      <c r="A21" s="10" t="str">
        <f>Overview!A21</f>
        <v>Base cation leaching</v>
      </c>
      <c r="B21" s="10" t="s">
        <v>86</v>
      </c>
      <c r="C21" s="13"/>
      <c r="D21" s="13"/>
      <c r="E21" s="12"/>
      <c r="F21" s="13"/>
    </row>
    <row r="22" spans="1:6" x14ac:dyDescent="0.2">
      <c r="A22" s="10" t="str">
        <f>Overview!A22</f>
        <v>Base cation leaching</v>
      </c>
      <c r="B22" s="10" t="s">
        <v>87</v>
      </c>
      <c r="C22" s="13"/>
      <c r="D22" s="13"/>
      <c r="E22" s="12"/>
      <c r="F22" s="13"/>
    </row>
    <row r="23" spans="1:6" x14ac:dyDescent="0.2">
      <c r="A23" s="10" t="str">
        <f>Overview!A23</f>
        <v>Biological enrichment of cations</v>
      </c>
      <c r="B23" s="10" t="s">
        <v>86</v>
      </c>
      <c r="C23" s="13"/>
      <c r="D23" s="13"/>
      <c r="E23" s="12"/>
      <c r="F23" s="13"/>
    </row>
    <row r="24" spans="1:6" x14ac:dyDescent="0.2">
      <c r="A24" s="10" t="str">
        <f>Overview!A24</f>
        <v>Biological enrichment of cations</v>
      </c>
      <c r="B24" s="10" t="s">
        <v>87</v>
      </c>
      <c r="C24" s="13"/>
      <c r="D24" s="13"/>
      <c r="E24" s="12"/>
      <c r="F24" s="13"/>
    </row>
    <row r="25" spans="1:6" x14ac:dyDescent="0.2">
      <c r="A25" s="10" t="str">
        <f>Overview!A25</f>
        <v>Ferralitization</v>
      </c>
      <c r="B25" s="10" t="s">
        <v>86</v>
      </c>
      <c r="C25" s="13"/>
      <c r="D25" s="13"/>
      <c r="E25" s="12"/>
      <c r="F25" s="13"/>
    </row>
    <row r="26" spans="1:6" x14ac:dyDescent="0.2">
      <c r="A26" s="10" t="str">
        <f>Overview!A26</f>
        <v>Ferralitization</v>
      </c>
      <c r="B26" s="10" t="s">
        <v>87</v>
      </c>
      <c r="C26" s="13"/>
      <c r="D26" s="13"/>
      <c r="E26" s="12"/>
      <c r="F26" s="13"/>
    </row>
    <row r="27" spans="1:6" x14ac:dyDescent="0.2">
      <c r="A27" s="10" t="str">
        <f>Overview!A27</f>
        <v>Anthrosolization</v>
      </c>
      <c r="B27" s="10" t="s">
        <v>86</v>
      </c>
      <c r="C27" s="13"/>
      <c r="D27" s="13"/>
      <c r="E27" s="12"/>
      <c r="F27" s="13"/>
    </row>
    <row r="28" spans="1:6" x14ac:dyDescent="0.2">
      <c r="A28" s="10" t="str">
        <f>Overview!A28</f>
        <v>Anthrosolization</v>
      </c>
      <c r="B28" s="10" t="s">
        <v>87</v>
      </c>
      <c r="C28" s="13"/>
      <c r="D28" s="13"/>
      <c r="E28" s="12"/>
      <c r="F28" s="13"/>
    </row>
    <row r="29" spans="1:6" x14ac:dyDescent="0.2">
      <c r="A29" s="10" t="str">
        <f>Overview!A29</f>
        <v>Gleization</v>
      </c>
      <c r="B29" s="10" t="s">
        <v>86</v>
      </c>
      <c r="C29" s="13"/>
      <c r="D29" s="13"/>
      <c r="E29" s="12"/>
      <c r="F29" s="13"/>
    </row>
    <row r="30" spans="1:6" x14ac:dyDescent="0.2">
      <c r="A30" s="10" t="str">
        <f>Overview!A30</f>
        <v>Gleization</v>
      </c>
      <c r="B30" s="10" t="s">
        <v>87</v>
      </c>
      <c r="C30" s="13"/>
      <c r="D30" s="13"/>
      <c r="E30" s="12"/>
      <c r="F30" s="13"/>
    </row>
    <row r="31" spans="1:6" x14ac:dyDescent="0.2">
      <c r="A31" s="10" t="str">
        <f>Overview!A31</f>
        <v>Silification</v>
      </c>
      <c r="B31" s="10" t="s">
        <v>86</v>
      </c>
      <c r="C31" s="13"/>
      <c r="D31" s="13"/>
      <c r="E31" s="12"/>
      <c r="F31" s="13"/>
    </row>
    <row r="32" spans="1:6" x14ac:dyDescent="0.2">
      <c r="A32" s="10" t="str">
        <f>Overview!A32</f>
        <v>Silification</v>
      </c>
      <c r="B32" s="10" t="s">
        <v>87</v>
      </c>
      <c r="C32" s="13"/>
      <c r="D32" s="13"/>
      <c r="E32" s="12"/>
      <c r="F32" s="13"/>
    </row>
    <row r="33" spans="1:6" x14ac:dyDescent="0.2">
      <c r="A33" s="10" t="str">
        <f>Overview!A33</f>
        <v>Paludization</v>
      </c>
      <c r="B33" s="10" t="s">
        <v>86</v>
      </c>
      <c r="C33" s="13"/>
      <c r="D33" s="13"/>
      <c r="E33" s="12"/>
      <c r="F33" s="13"/>
    </row>
    <row r="34" spans="1:6" x14ac:dyDescent="0.2">
      <c r="A34" s="10" t="str">
        <f>Overview!A34</f>
        <v>Paludization</v>
      </c>
      <c r="B34" s="10" t="s">
        <v>87</v>
      </c>
      <c r="C34" s="13"/>
      <c r="D34" s="13"/>
      <c r="E34" s="12"/>
      <c r="F34" s="13"/>
    </row>
    <row r="35" spans="1:6" x14ac:dyDescent="0.2">
      <c r="A35" s="10" t="str">
        <f>Overview!A35</f>
        <v>Vertization</v>
      </c>
      <c r="B35" s="10" t="s">
        <v>86</v>
      </c>
      <c r="C35" s="13"/>
      <c r="D35" s="13"/>
      <c r="E35" s="12"/>
      <c r="F35" s="13"/>
    </row>
    <row r="36" spans="1:6" x14ac:dyDescent="0.2">
      <c r="A36" s="10" t="str">
        <f>Overview!A36</f>
        <v>Vertization</v>
      </c>
      <c r="B36" s="10" t="s">
        <v>87</v>
      </c>
      <c r="C36" s="13"/>
      <c r="D36" s="13"/>
      <c r="E36" s="12"/>
      <c r="F36" s="13"/>
    </row>
    <row r="37" spans="1:6" x14ac:dyDescent="0.2">
      <c r="A37" s="10" t="str">
        <f>Overview!A37</f>
        <v>Andosolization</v>
      </c>
      <c r="B37" s="10" t="s">
        <v>86</v>
      </c>
      <c r="C37" s="13"/>
      <c r="D37" s="13"/>
      <c r="E37" s="12"/>
      <c r="F37" s="13"/>
    </row>
    <row r="38" spans="1:6" x14ac:dyDescent="0.2">
      <c r="A38" s="10" t="str">
        <f>Overview!A38</f>
        <v>Andosolization</v>
      </c>
      <c r="B38" s="10" t="s">
        <v>87</v>
      </c>
      <c r="C38" s="13"/>
      <c r="D38" s="13"/>
      <c r="E38" s="12"/>
      <c r="F38" s="13"/>
    </row>
    <row r="39" spans="1:6" x14ac:dyDescent="0.2">
      <c r="A39" s="10" t="str">
        <f>Overview!A39</f>
        <v>Podzolisation</v>
      </c>
      <c r="B39" s="10" t="s">
        <v>86</v>
      </c>
      <c r="C39" s="13"/>
      <c r="D39" s="13"/>
      <c r="E39" s="12"/>
      <c r="F39" s="13"/>
    </row>
    <row r="40" spans="1:6" x14ac:dyDescent="0.2">
      <c r="A40" s="10" t="str">
        <f>Overview!A40</f>
        <v>Podzolisation</v>
      </c>
      <c r="B40" s="10" t="s">
        <v>87</v>
      </c>
      <c r="C40" s="13"/>
      <c r="D40" s="13"/>
      <c r="E40" s="12"/>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2"/>
      <c r="F50" s="10"/>
    </row>
  </sheetData>
  <mergeCells count="1">
    <mergeCell ref="C3:F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9</v>
      </c>
      <c r="C1" s="14" t="s">
        <v>107</v>
      </c>
    </row>
    <row r="2" spans="1:6" x14ac:dyDescent="0.2">
      <c r="A2" s="9" t="s">
        <v>10</v>
      </c>
      <c r="B2" s="8" t="str">
        <f ca="1">INDIRECT("Papers!"&amp;"b"&amp;A1+1)&amp;" "&amp;INDIRECT("Papers!"&amp;"d"&amp;A1+1)&amp;" "&amp;INDIRECT("Papers!"&amp;"e"&amp;A1+1)</f>
        <v xml:space="preserve">Goddéris et al 2006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2"/>
      <c r="D5" s="13"/>
      <c r="E5" s="13"/>
      <c r="F5" s="13"/>
    </row>
    <row r="6" spans="1:6" x14ac:dyDescent="0.2">
      <c r="A6" s="10" t="str">
        <f>Overview!A6</f>
        <v>Erosion</v>
      </c>
      <c r="B6" s="10" t="s">
        <v>87</v>
      </c>
      <c r="C6" s="12"/>
      <c r="D6" s="13"/>
      <c r="E6" s="13"/>
      <c r="F6" s="13"/>
    </row>
    <row r="7" spans="1:6" x14ac:dyDescent="0.2">
      <c r="A7" s="10" t="str">
        <f>Overview!A7</f>
        <v>Deposition</v>
      </c>
      <c r="B7" s="10" t="s">
        <v>86</v>
      </c>
      <c r="C7" s="12"/>
      <c r="D7" s="13"/>
      <c r="E7" s="13"/>
      <c r="F7" s="13"/>
    </row>
    <row r="8" spans="1:6" x14ac:dyDescent="0.2">
      <c r="A8" s="10" t="str">
        <f>Overview!A8</f>
        <v>Deposition</v>
      </c>
      <c r="B8" s="10" t="s">
        <v>87</v>
      </c>
      <c r="C8" s="12"/>
      <c r="D8" s="13"/>
      <c r="E8" s="13"/>
      <c r="F8" s="13"/>
    </row>
    <row r="9" spans="1:6" x14ac:dyDescent="0.2">
      <c r="A9" s="10" t="str">
        <f>Overview!A9</f>
        <v>Physical weathering</v>
      </c>
      <c r="B9" s="10" t="s">
        <v>86</v>
      </c>
      <c r="C9" s="12"/>
      <c r="D9" s="13"/>
      <c r="E9" s="13"/>
      <c r="F9" s="13"/>
    </row>
    <row r="10" spans="1:6" x14ac:dyDescent="0.2">
      <c r="A10" s="10" t="str">
        <f>Overview!A10</f>
        <v>Physical weathering</v>
      </c>
      <c r="B10" s="10" t="s">
        <v>87</v>
      </c>
      <c r="C10" s="12"/>
      <c r="D10" s="13"/>
      <c r="E10" s="13"/>
      <c r="F10" s="13"/>
    </row>
    <row r="11" spans="1:6" x14ac:dyDescent="0.2">
      <c r="A11" s="10" t="str">
        <f>Overview!A11</f>
        <v>Chemical weathering</v>
      </c>
      <c r="B11" s="10" t="s">
        <v>86</v>
      </c>
      <c r="C11" s="12"/>
      <c r="D11" s="13"/>
      <c r="E11" s="13"/>
      <c r="F11" s="13"/>
    </row>
    <row r="12" spans="1:6" x14ac:dyDescent="0.2">
      <c r="A12" s="10" t="str">
        <f>Overview!A12</f>
        <v>Chemical weathering</v>
      </c>
      <c r="B12" s="10" t="s">
        <v>87</v>
      </c>
      <c r="C12" s="12">
        <v>1</v>
      </c>
      <c r="D12" s="13"/>
      <c r="E12" s="13"/>
      <c r="F12" s="13"/>
    </row>
    <row r="13" spans="1:6" x14ac:dyDescent="0.2">
      <c r="A13" s="10" t="str">
        <f>Overview!A13</f>
        <v>Bioturbation</v>
      </c>
      <c r="B13" s="10" t="s">
        <v>86</v>
      </c>
      <c r="C13" s="12"/>
      <c r="D13" s="13"/>
      <c r="E13" s="13"/>
      <c r="F13" s="13"/>
    </row>
    <row r="14" spans="1:6" x14ac:dyDescent="0.2">
      <c r="A14" s="10" t="str">
        <f>Overview!A14</f>
        <v>Bioturbation</v>
      </c>
      <c r="B14" s="10" t="s">
        <v>87</v>
      </c>
      <c r="C14" s="12"/>
      <c r="D14" s="13"/>
      <c r="E14" s="13"/>
      <c r="F14" s="13"/>
    </row>
    <row r="15" spans="1:6" x14ac:dyDescent="0.2">
      <c r="A15" s="10" t="str">
        <f>Overview!A15</f>
        <v>Melanization</v>
      </c>
      <c r="B15" s="10" t="s">
        <v>86</v>
      </c>
      <c r="C15" s="12"/>
      <c r="D15" s="13"/>
      <c r="E15" s="13"/>
      <c r="F15" s="13"/>
    </row>
    <row r="16" spans="1:6" x14ac:dyDescent="0.2">
      <c r="A16" s="10" t="str">
        <f>Overview!A16</f>
        <v>Melanization</v>
      </c>
      <c r="B16" s="10" t="s">
        <v>87</v>
      </c>
      <c r="C16" s="12"/>
      <c r="D16" s="13"/>
      <c r="E16" s="13"/>
      <c r="F16" s="13"/>
    </row>
    <row r="17" spans="1:6" x14ac:dyDescent="0.2">
      <c r="A17" s="10" t="str">
        <f>Overview!A17</f>
        <v>Argilluviation</v>
      </c>
      <c r="B17" s="10" t="s">
        <v>86</v>
      </c>
      <c r="C17" s="12"/>
      <c r="D17" s="13"/>
      <c r="E17" s="13"/>
      <c r="F17" s="13"/>
    </row>
    <row r="18" spans="1:6" x14ac:dyDescent="0.2">
      <c r="A18" s="10" t="str">
        <f>Overview!A18</f>
        <v>Argilluviation</v>
      </c>
      <c r="B18" s="10" t="s">
        <v>87</v>
      </c>
      <c r="C18" s="12"/>
      <c r="D18" s="13"/>
      <c r="E18" s="13"/>
      <c r="F18" s="13"/>
    </row>
    <row r="19" spans="1:6" x14ac:dyDescent="0.2">
      <c r="A19" s="10" t="str">
        <f>Overview!A19</f>
        <v>Calcification</v>
      </c>
      <c r="B19" s="10" t="s">
        <v>86</v>
      </c>
      <c r="C19" s="12"/>
      <c r="D19" s="13"/>
      <c r="E19" s="13"/>
      <c r="F19" s="13"/>
    </row>
    <row r="20" spans="1:6" x14ac:dyDescent="0.2">
      <c r="A20" s="10" t="str">
        <f>Overview!A20</f>
        <v>Calcification</v>
      </c>
      <c r="B20" s="10" t="s">
        <v>87</v>
      </c>
      <c r="C20" s="12"/>
      <c r="D20" s="13"/>
      <c r="E20" s="13"/>
      <c r="F20" s="13"/>
    </row>
    <row r="21" spans="1:6" x14ac:dyDescent="0.2">
      <c r="A21" s="10" t="str">
        <f>Overview!A21</f>
        <v>Base cation leaching</v>
      </c>
      <c r="B21" s="10" t="s">
        <v>86</v>
      </c>
      <c r="C21" s="12"/>
      <c r="D21" s="13"/>
      <c r="E21" s="13"/>
      <c r="F21" s="13"/>
    </row>
    <row r="22" spans="1:6" x14ac:dyDescent="0.2">
      <c r="A22" s="10" t="str">
        <f>Overview!A22</f>
        <v>Base cation leaching</v>
      </c>
      <c r="B22" s="10" t="s">
        <v>87</v>
      </c>
      <c r="C22" s="12">
        <v>1</v>
      </c>
      <c r="D22" s="13"/>
      <c r="E22" s="13"/>
      <c r="F22" s="13"/>
    </row>
    <row r="23" spans="1:6" x14ac:dyDescent="0.2">
      <c r="A23" s="10" t="str">
        <f>Overview!A23</f>
        <v>Biological enrichment of cations</v>
      </c>
      <c r="B23" s="10" t="s">
        <v>86</v>
      </c>
      <c r="C23" s="12"/>
      <c r="D23" s="13"/>
      <c r="E23" s="13"/>
      <c r="F23" s="13"/>
    </row>
    <row r="24" spans="1:6" x14ac:dyDescent="0.2">
      <c r="A24" s="10" t="str">
        <f>Overview!A24</f>
        <v>Biological enrichment of cations</v>
      </c>
      <c r="B24" s="10" t="s">
        <v>87</v>
      </c>
      <c r="C24" s="12">
        <v>1</v>
      </c>
      <c r="D24" s="13"/>
      <c r="E24" s="13"/>
      <c r="F24" s="13"/>
    </row>
    <row r="25" spans="1:6" x14ac:dyDescent="0.2">
      <c r="A25" s="10" t="str">
        <f>Overview!A25</f>
        <v>Ferralitization</v>
      </c>
      <c r="B25" s="10" t="s">
        <v>86</v>
      </c>
      <c r="C25" s="12"/>
      <c r="D25" s="13"/>
      <c r="E25" s="13"/>
      <c r="F25" s="13"/>
    </row>
    <row r="26" spans="1:6" x14ac:dyDescent="0.2">
      <c r="A26" s="10" t="str">
        <f>Overview!A26</f>
        <v>Ferralitization</v>
      </c>
      <c r="B26" s="10" t="s">
        <v>87</v>
      </c>
      <c r="C26" s="12"/>
      <c r="D26" s="13"/>
      <c r="E26" s="13"/>
      <c r="F26" s="13"/>
    </row>
    <row r="27" spans="1:6" x14ac:dyDescent="0.2">
      <c r="A27" s="10" t="str">
        <f>Overview!A27</f>
        <v>Anthrosolization</v>
      </c>
      <c r="B27" s="10" t="s">
        <v>86</v>
      </c>
      <c r="C27" s="12"/>
      <c r="D27" s="13"/>
      <c r="E27" s="13"/>
      <c r="F27" s="13"/>
    </row>
    <row r="28" spans="1:6" x14ac:dyDescent="0.2">
      <c r="A28" s="10" t="str">
        <f>Overview!A28</f>
        <v>Anthrosolization</v>
      </c>
      <c r="B28" s="10" t="s">
        <v>87</v>
      </c>
      <c r="C28" s="12"/>
      <c r="D28" s="13"/>
      <c r="E28" s="13"/>
      <c r="F28" s="13"/>
    </row>
    <row r="29" spans="1:6" x14ac:dyDescent="0.2">
      <c r="A29" s="10" t="str">
        <f>Overview!A29</f>
        <v>Gleization</v>
      </c>
      <c r="B29" s="10" t="s">
        <v>86</v>
      </c>
      <c r="C29" s="12"/>
      <c r="D29" s="13"/>
      <c r="E29" s="13"/>
      <c r="F29" s="13"/>
    </row>
    <row r="30" spans="1:6" x14ac:dyDescent="0.2">
      <c r="A30" s="10" t="str">
        <f>Overview!A30</f>
        <v>Gleization</v>
      </c>
      <c r="B30" s="10" t="s">
        <v>87</v>
      </c>
      <c r="C30" s="12"/>
      <c r="D30" s="13"/>
      <c r="E30" s="13"/>
      <c r="F30" s="13"/>
    </row>
    <row r="31" spans="1:6" x14ac:dyDescent="0.2">
      <c r="A31" s="10" t="str">
        <f>Overview!A31</f>
        <v>Silification</v>
      </c>
      <c r="B31" s="10" t="s">
        <v>86</v>
      </c>
      <c r="C31" s="12"/>
      <c r="D31" s="13"/>
      <c r="E31" s="13"/>
      <c r="F31" s="13"/>
    </row>
    <row r="32" spans="1:6" x14ac:dyDescent="0.2">
      <c r="A32" s="10" t="str">
        <f>Overview!A32</f>
        <v>Silification</v>
      </c>
      <c r="B32" s="10" t="s">
        <v>87</v>
      </c>
      <c r="C32" s="12">
        <v>1</v>
      </c>
      <c r="D32" s="13"/>
      <c r="E32" s="13"/>
      <c r="F32" s="13"/>
    </row>
    <row r="33" spans="1:6" x14ac:dyDescent="0.2">
      <c r="A33" s="10" t="str">
        <f>Overview!A33</f>
        <v>Paludization</v>
      </c>
      <c r="B33" s="10" t="s">
        <v>86</v>
      </c>
      <c r="C33" s="12"/>
      <c r="D33" s="13"/>
      <c r="E33" s="13"/>
      <c r="F33" s="13"/>
    </row>
    <row r="34" spans="1:6" x14ac:dyDescent="0.2">
      <c r="A34" s="10" t="str">
        <f>Overview!A34</f>
        <v>Paludization</v>
      </c>
      <c r="B34" s="10" t="s">
        <v>87</v>
      </c>
      <c r="C34" s="12"/>
      <c r="D34" s="13"/>
      <c r="E34" s="13"/>
      <c r="F34" s="13"/>
    </row>
    <row r="35" spans="1:6" x14ac:dyDescent="0.2">
      <c r="A35" s="10" t="str">
        <f>Overview!A35</f>
        <v>Vertization</v>
      </c>
      <c r="B35" s="10" t="s">
        <v>86</v>
      </c>
      <c r="C35" s="12"/>
      <c r="D35" s="13"/>
      <c r="E35" s="13"/>
      <c r="F35" s="13"/>
    </row>
    <row r="36" spans="1:6" x14ac:dyDescent="0.2">
      <c r="A36" s="10" t="str">
        <f>Overview!A36</f>
        <v>Vertization</v>
      </c>
      <c r="B36" s="10" t="s">
        <v>87</v>
      </c>
      <c r="C36" s="12"/>
      <c r="D36" s="13"/>
      <c r="E36" s="13"/>
      <c r="F36" s="13"/>
    </row>
    <row r="37" spans="1:6" x14ac:dyDescent="0.2">
      <c r="A37" s="10" t="str">
        <f>Overview!A37</f>
        <v>Andosolization</v>
      </c>
      <c r="B37" s="10" t="s">
        <v>86</v>
      </c>
      <c r="C37" s="12"/>
      <c r="D37" s="13"/>
      <c r="E37" s="13"/>
      <c r="F37" s="13"/>
    </row>
    <row r="38" spans="1:6" x14ac:dyDescent="0.2">
      <c r="A38" s="10" t="str">
        <f>Overview!A38</f>
        <v>Andosolization</v>
      </c>
      <c r="B38" s="10" t="s">
        <v>87</v>
      </c>
      <c r="C38" s="12"/>
      <c r="D38" s="13"/>
      <c r="E38" s="13"/>
      <c r="F38" s="13"/>
    </row>
    <row r="39" spans="1:6" x14ac:dyDescent="0.2">
      <c r="A39" s="10" t="str">
        <f>Overview!A39</f>
        <v>Podzolisation</v>
      </c>
      <c r="B39" s="10" t="s">
        <v>86</v>
      </c>
      <c r="C39" s="12"/>
      <c r="D39" s="13"/>
      <c r="E39" s="13"/>
      <c r="F39" s="13"/>
    </row>
    <row r="40" spans="1:6" x14ac:dyDescent="0.2">
      <c r="A40" s="10" t="str">
        <f>Overview!A40</f>
        <v>Podzolisation</v>
      </c>
      <c r="B40" s="10" t="s">
        <v>87</v>
      </c>
      <c r="C40" s="12"/>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c r="C49" s="15"/>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10</v>
      </c>
      <c r="C1" s="14" t="s">
        <v>107</v>
      </c>
    </row>
    <row r="2" spans="1:6" x14ac:dyDescent="0.2">
      <c r="A2" s="9" t="s">
        <v>10</v>
      </c>
      <c r="B2" s="8" t="str">
        <f ca="1">INDIRECT("Papers!"&amp;"b"&amp;A1+1)&amp;" "&amp;INDIRECT("Papers!"&amp;"d"&amp;A1+1)&amp;" "&amp;INDIRECT("Papers!"&amp;"e"&amp;A1+1)</f>
        <v xml:space="preserve">Saco, Willgoose,  Hancock 2006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2"/>
      <c r="F5" s="13"/>
    </row>
    <row r="6" spans="1:6" x14ac:dyDescent="0.2">
      <c r="A6" s="10" t="str">
        <f>Overview!A6</f>
        <v>Erosion</v>
      </c>
      <c r="B6" s="10" t="s">
        <v>87</v>
      </c>
      <c r="C6" s="13"/>
      <c r="D6" s="13"/>
      <c r="E6" s="12">
        <v>1</v>
      </c>
      <c r="F6" s="13"/>
    </row>
    <row r="7" spans="1:6" x14ac:dyDescent="0.2">
      <c r="A7" s="10" t="str">
        <f>Overview!A7</f>
        <v>Deposition</v>
      </c>
      <c r="B7" s="10" t="s">
        <v>86</v>
      </c>
      <c r="C7" s="13"/>
      <c r="D7" s="13"/>
      <c r="E7" s="12"/>
      <c r="F7" s="13"/>
    </row>
    <row r="8" spans="1:6" x14ac:dyDescent="0.2">
      <c r="A8" s="10" t="str">
        <f>Overview!A8</f>
        <v>Deposition</v>
      </c>
      <c r="B8" s="10" t="s">
        <v>87</v>
      </c>
      <c r="C8" s="13"/>
      <c r="D8" s="13"/>
      <c r="E8" s="12">
        <v>1</v>
      </c>
      <c r="F8" s="13"/>
    </row>
    <row r="9" spans="1:6" x14ac:dyDescent="0.2">
      <c r="A9" s="10" t="str">
        <f>Overview!A9</f>
        <v>Physical weathering</v>
      </c>
      <c r="B9" s="10" t="s">
        <v>86</v>
      </c>
      <c r="C9" s="13"/>
      <c r="D9" s="13"/>
      <c r="E9" s="12">
        <v>1</v>
      </c>
      <c r="F9" s="13"/>
    </row>
    <row r="10" spans="1:6" x14ac:dyDescent="0.2">
      <c r="A10" s="10" t="str">
        <f>Overview!A10</f>
        <v>Physical weathering</v>
      </c>
      <c r="B10" s="10" t="s">
        <v>87</v>
      </c>
      <c r="C10" s="13"/>
      <c r="D10" s="13"/>
      <c r="E10" s="12"/>
      <c r="F10" s="13"/>
    </row>
    <row r="11" spans="1:6" x14ac:dyDescent="0.2">
      <c r="A11" s="10" t="str">
        <f>Overview!A11</f>
        <v>Chemical weathering</v>
      </c>
      <c r="B11" s="10" t="s">
        <v>86</v>
      </c>
      <c r="C11" s="13"/>
      <c r="D11" s="13"/>
      <c r="E11" s="12">
        <v>1</v>
      </c>
      <c r="F11" s="13"/>
    </row>
    <row r="12" spans="1:6" x14ac:dyDescent="0.2">
      <c r="A12" s="10" t="str">
        <f>Overview!A12</f>
        <v>Chemical weathering</v>
      </c>
      <c r="B12" s="10" t="s">
        <v>87</v>
      </c>
      <c r="C12" s="13"/>
      <c r="D12" s="13"/>
      <c r="E12" s="12"/>
      <c r="F12" s="13"/>
    </row>
    <row r="13" spans="1:6" x14ac:dyDescent="0.2">
      <c r="A13" s="10" t="str">
        <f>Overview!A13</f>
        <v>Bioturbation</v>
      </c>
      <c r="B13" s="10" t="s">
        <v>86</v>
      </c>
      <c r="C13" s="13"/>
      <c r="D13" s="13"/>
      <c r="E13" s="12"/>
      <c r="F13" s="13"/>
    </row>
    <row r="14" spans="1:6" x14ac:dyDescent="0.2">
      <c r="A14" s="10" t="str">
        <f>Overview!A14</f>
        <v>Bioturbation</v>
      </c>
      <c r="B14" s="10" t="s">
        <v>87</v>
      </c>
      <c r="C14" s="13"/>
      <c r="D14" s="13"/>
      <c r="E14" s="12"/>
      <c r="F14" s="13"/>
    </row>
    <row r="15" spans="1:6" x14ac:dyDescent="0.2">
      <c r="A15" s="10" t="str">
        <f>Overview!A15</f>
        <v>Melanization</v>
      </c>
      <c r="B15" s="10" t="s">
        <v>86</v>
      </c>
      <c r="C15" s="13"/>
      <c r="D15" s="13"/>
      <c r="E15" s="12"/>
      <c r="F15" s="13"/>
    </row>
    <row r="16" spans="1:6" x14ac:dyDescent="0.2">
      <c r="A16" s="10" t="str">
        <f>Overview!A16</f>
        <v>Melanization</v>
      </c>
      <c r="B16" s="10" t="s">
        <v>87</v>
      </c>
      <c r="C16" s="13"/>
      <c r="D16" s="13"/>
      <c r="E16" s="12"/>
      <c r="F16" s="13"/>
    </row>
    <row r="17" spans="1:6" x14ac:dyDescent="0.2">
      <c r="A17" s="10" t="str">
        <f>Overview!A17</f>
        <v>Argilluviation</v>
      </c>
      <c r="B17" s="10" t="s">
        <v>86</v>
      </c>
      <c r="C17" s="13"/>
      <c r="D17" s="13"/>
      <c r="E17" s="12"/>
      <c r="F17" s="13"/>
    </row>
    <row r="18" spans="1:6" x14ac:dyDescent="0.2">
      <c r="A18" s="10" t="str">
        <f>Overview!A18</f>
        <v>Argilluviation</v>
      </c>
      <c r="B18" s="10" t="s">
        <v>87</v>
      </c>
      <c r="C18" s="13"/>
      <c r="D18" s="13"/>
      <c r="E18" s="12"/>
      <c r="F18" s="13"/>
    </row>
    <row r="19" spans="1:6" x14ac:dyDescent="0.2">
      <c r="A19" s="10" t="str">
        <f>Overview!A19</f>
        <v>Calcification</v>
      </c>
      <c r="B19" s="10" t="s">
        <v>86</v>
      </c>
      <c r="C19" s="13"/>
      <c r="D19" s="13"/>
      <c r="E19" s="12"/>
      <c r="F19" s="13"/>
    </row>
    <row r="20" spans="1:6" x14ac:dyDescent="0.2">
      <c r="A20" s="10" t="str">
        <f>Overview!A20</f>
        <v>Calcification</v>
      </c>
      <c r="B20" s="10" t="s">
        <v>87</v>
      </c>
      <c r="C20" s="13"/>
      <c r="D20" s="13"/>
      <c r="E20" s="12"/>
      <c r="F20" s="13"/>
    </row>
    <row r="21" spans="1:6" x14ac:dyDescent="0.2">
      <c r="A21" s="10" t="str">
        <f>Overview!A21</f>
        <v>Base cation leaching</v>
      </c>
      <c r="B21" s="10" t="s">
        <v>86</v>
      </c>
      <c r="C21" s="13"/>
      <c r="D21" s="13"/>
      <c r="E21" s="12"/>
      <c r="F21" s="13"/>
    </row>
    <row r="22" spans="1:6" x14ac:dyDescent="0.2">
      <c r="A22" s="10" t="str">
        <f>Overview!A22</f>
        <v>Base cation leaching</v>
      </c>
      <c r="B22" s="10" t="s">
        <v>87</v>
      </c>
      <c r="C22" s="13"/>
      <c r="D22" s="13"/>
      <c r="E22" s="12"/>
      <c r="F22" s="13"/>
    </row>
    <row r="23" spans="1:6" x14ac:dyDescent="0.2">
      <c r="A23" s="10" t="str">
        <f>Overview!A23</f>
        <v>Biological enrichment of cations</v>
      </c>
      <c r="B23" s="10" t="s">
        <v>86</v>
      </c>
      <c r="C23" s="13"/>
      <c r="D23" s="13"/>
      <c r="E23" s="12"/>
      <c r="F23" s="13"/>
    </row>
    <row r="24" spans="1:6" x14ac:dyDescent="0.2">
      <c r="A24" s="10" t="str">
        <f>Overview!A24</f>
        <v>Biological enrichment of cations</v>
      </c>
      <c r="B24" s="10" t="s">
        <v>87</v>
      </c>
      <c r="C24" s="13"/>
      <c r="D24" s="13"/>
      <c r="E24" s="12"/>
      <c r="F24" s="13"/>
    </row>
    <row r="25" spans="1:6" x14ac:dyDescent="0.2">
      <c r="A25" s="10" t="str">
        <f>Overview!A25</f>
        <v>Ferralitization</v>
      </c>
      <c r="B25" s="10" t="s">
        <v>86</v>
      </c>
      <c r="C25" s="13"/>
      <c r="D25" s="13"/>
      <c r="E25" s="12"/>
      <c r="F25" s="13"/>
    </row>
    <row r="26" spans="1:6" x14ac:dyDescent="0.2">
      <c r="A26" s="10" t="str">
        <f>Overview!A26</f>
        <v>Ferralitization</v>
      </c>
      <c r="B26" s="10" t="s">
        <v>87</v>
      </c>
      <c r="C26" s="13"/>
      <c r="D26" s="13"/>
      <c r="E26" s="12"/>
      <c r="F26" s="13"/>
    </row>
    <row r="27" spans="1:6" x14ac:dyDescent="0.2">
      <c r="A27" s="10" t="str">
        <f>Overview!A27</f>
        <v>Anthrosolization</v>
      </c>
      <c r="B27" s="10" t="s">
        <v>86</v>
      </c>
      <c r="C27" s="13"/>
      <c r="D27" s="13"/>
      <c r="E27" s="12"/>
      <c r="F27" s="13"/>
    </row>
    <row r="28" spans="1:6" x14ac:dyDescent="0.2">
      <c r="A28" s="10" t="str">
        <f>Overview!A28</f>
        <v>Anthrosolization</v>
      </c>
      <c r="B28" s="10" t="s">
        <v>87</v>
      </c>
      <c r="C28" s="13"/>
      <c r="D28" s="13"/>
      <c r="E28" s="12"/>
      <c r="F28" s="13"/>
    </row>
    <row r="29" spans="1:6" x14ac:dyDescent="0.2">
      <c r="A29" s="10" t="str">
        <f>Overview!A29</f>
        <v>Gleization</v>
      </c>
      <c r="B29" s="10" t="s">
        <v>86</v>
      </c>
      <c r="C29" s="13"/>
      <c r="D29" s="13"/>
      <c r="E29" s="12"/>
      <c r="F29" s="13"/>
    </row>
    <row r="30" spans="1:6" x14ac:dyDescent="0.2">
      <c r="A30" s="10" t="str">
        <f>Overview!A30</f>
        <v>Gleization</v>
      </c>
      <c r="B30" s="10" t="s">
        <v>87</v>
      </c>
      <c r="C30" s="13"/>
      <c r="D30" s="13"/>
      <c r="E30" s="12"/>
      <c r="F30" s="13"/>
    </row>
    <row r="31" spans="1:6" x14ac:dyDescent="0.2">
      <c r="A31" s="10" t="str">
        <f>Overview!A31</f>
        <v>Silification</v>
      </c>
      <c r="B31" s="10" t="s">
        <v>86</v>
      </c>
      <c r="C31" s="13"/>
      <c r="D31" s="13"/>
      <c r="E31" s="12"/>
      <c r="F31" s="13"/>
    </row>
    <row r="32" spans="1:6" x14ac:dyDescent="0.2">
      <c r="A32" s="10" t="str">
        <f>Overview!A32</f>
        <v>Silification</v>
      </c>
      <c r="B32" s="10" t="s">
        <v>87</v>
      </c>
      <c r="C32" s="13"/>
      <c r="D32" s="13"/>
      <c r="E32" s="12"/>
      <c r="F32" s="13"/>
    </row>
    <row r="33" spans="1:6" x14ac:dyDescent="0.2">
      <c r="A33" s="10" t="str">
        <f>Overview!A33</f>
        <v>Paludization</v>
      </c>
      <c r="B33" s="10" t="s">
        <v>86</v>
      </c>
      <c r="C33" s="13"/>
      <c r="D33" s="13"/>
      <c r="E33" s="12"/>
      <c r="F33" s="13"/>
    </row>
    <row r="34" spans="1:6" x14ac:dyDescent="0.2">
      <c r="A34" s="10" t="str">
        <f>Overview!A34</f>
        <v>Paludization</v>
      </c>
      <c r="B34" s="10" t="s">
        <v>87</v>
      </c>
      <c r="C34" s="13"/>
      <c r="D34" s="13"/>
      <c r="E34" s="12"/>
      <c r="F34" s="13"/>
    </row>
    <row r="35" spans="1:6" x14ac:dyDescent="0.2">
      <c r="A35" s="10" t="str">
        <f>Overview!A35</f>
        <v>Vertization</v>
      </c>
      <c r="B35" s="10" t="s">
        <v>86</v>
      </c>
      <c r="C35" s="13"/>
      <c r="D35" s="13"/>
      <c r="E35" s="12"/>
      <c r="F35" s="13"/>
    </row>
    <row r="36" spans="1:6" x14ac:dyDescent="0.2">
      <c r="A36" s="10" t="str">
        <f>Overview!A36</f>
        <v>Vertization</v>
      </c>
      <c r="B36" s="10" t="s">
        <v>87</v>
      </c>
      <c r="C36" s="13"/>
      <c r="D36" s="13"/>
      <c r="E36" s="12"/>
      <c r="F36" s="13"/>
    </row>
    <row r="37" spans="1:6" x14ac:dyDescent="0.2">
      <c r="A37" s="10" t="str">
        <f>Overview!A37</f>
        <v>Andosolization</v>
      </c>
      <c r="B37" s="10" t="s">
        <v>86</v>
      </c>
      <c r="C37" s="13"/>
      <c r="D37" s="13"/>
      <c r="E37" s="12"/>
      <c r="F37" s="13"/>
    </row>
    <row r="38" spans="1:6" x14ac:dyDescent="0.2">
      <c r="A38" s="10" t="str">
        <f>Overview!A38</f>
        <v>Andosolization</v>
      </c>
      <c r="B38" s="10" t="s">
        <v>87</v>
      </c>
      <c r="C38" s="13"/>
      <c r="D38" s="13"/>
      <c r="E38" s="12"/>
      <c r="F38" s="13"/>
    </row>
    <row r="39" spans="1:6" x14ac:dyDescent="0.2">
      <c r="A39" s="10" t="str">
        <f>Overview!A39</f>
        <v>Podzolisation</v>
      </c>
      <c r="B39" s="10" t="s">
        <v>86</v>
      </c>
      <c r="C39" s="13"/>
      <c r="D39" s="13"/>
      <c r="E39" s="12"/>
      <c r="F39" s="13"/>
    </row>
    <row r="40" spans="1:6" x14ac:dyDescent="0.2">
      <c r="A40" s="10" t="str">
        <f>Overview!A40</f>
        <v>Podzolisation</v>
      </c>
      <c r="B40" s="10" t="s">
        <v>87</v>
      </c>
      <c r="C40" s="13"/>
      <c r="D40" s="13"/>
      <c r="E40" s="12"/>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c r="E49" s="15"/>
    </row>
    <row r="50" spans="1:6" x14ac:dyDescent="0.2">
      <c r="A50" s="10" t="str">
        <f>Overview!A50</f>
        <v>Field testing</v>
      </c>
      <c r="C50" s="12"/>
      <c r="D50" s="10"/>
      <c r="E50" s="12"/>
      <c r="F50" s="10"/>
    </row>
  </sheetData>
  <mergeCells count="1">
    <mergeCell ref="C3:F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11</v>
      </c>
      <c r="C1" s="14" t="s">
        <v>107</v>
      </c>
    </row>
    <row r="2" spans="1:6" x14ac:dyDescent="0.2">
      <c r="A2" s="9" t="s">
        <v>10</v>
      </c>
      <c r="B2" s="8" t="str">
        <f ca="1">INDIRECT("Papers!"&amp;"b"&amp;A1+1)&amp;" "&amp;INDIRECT("Papers!"&amp;"d"&amp;A1+1)&amp;" "&amp;INDIRECT("Papers!"&amp;"e"&amp;A1+1)</f>
        <v xml:space="preserve">Salvador-Blanes, Minasny, McBratney  2007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2"/>
    </row>
    <row r="6" spans="1:6" x14ac:dyDescent="0.2">
      <c r="A6" s="10" t="str">
        <f>Overview!A6</f>
        <v>Erosion</v>
      </c>
      <c r="B6" s="10" t="s">
        <v>87</v>
      </c>
      <c r="C6" s="13"/>
      <c r="D6" s="13"/>
      <c r="E6" s="13"/>
      <c r="F6" s="12">
        <v>1</v>
      </c>
    </row>
    <row r="7" spans="1:6" x14ac:dyDescent="0.2">
      <c r="A7" s="10" t="str">
        <f>Overview!A7</f>
        <v>Deposition</v>
      </c>
      <c r="B7" s="10" t="s">
        <v>86</v>
      </c>
      <c r="C7" s="13"/>
      <c r="D7" s="13"/>
      <c r="E7" s="13"/>
      <c r="F7" s="12"/>
    </row>
    <row r="8" spans="1:6" x14ac:dyDescent="0.2">
      <c r="A8" s="10" t="str">
        <f>Overview!A8</f>
        <v>Deposition</v>
      </c>
      <c r="B8" s="10" t="s">
        <v>87</v>
      </c>
      <c r="C8" s="13"/>
      <c r="D8" s="13"/>
      <c r="E8" s="13"/>
      <c r="F8" s="12">
        <v>1</v>
      </c>
    </row>
    <row r="9" spans="1:6" x14ac:dyDescent="0.2">
      <c r="A9" s="10" t="str">
        <f>Overview!A9</f>
        <v>Physical weathering</v>
      </c>
      <c r="B9" s="10" t="s">
        <v>86</v>
      </c>
      <c r="C9" s="13"/>
      <c r="D9" s="13"/>
      <c r="E9" s="13"/>
      <c r="F9" s="12">
        <v>1</v>
      </c>
    </row>
    <row r="10" spans="1:6" x14ac:dyDescent="0.2">
      <c r="A10" s="10" t="str">
        <f>Overview!A10</f>
        <v>Physical weathering</v>
      </c>
      <c r="B10" s="10" t="s">
        <v>87</v>
      </c>
      <c r="C10" s="13"/>
      <c r="D10" s="13"/>
      <c r="E10" s="13"/>
      <c r="F10" s="12"/>
    </row>
    <row r="11" spans="1:6" x14ac:dyDescent="0.2">
      <c r="A11" s="10" t="str">
        <f>Overview!A11</f>
        <v>Chemical weathering</v>
      </c>
      <c r="B11" s="10" t="s">
        <v>86</v>
      </c>
      <c r="C11" s="13"/>
      <c r="D11" s="13"/>
      <c r="E11" s="13"/>
      <c r="F11" s="12">
        <v>1</v>
      </c>
    </row>
    <row r="12" spans="1:6" x14ac:dyDescent="0.2">
      <c r="A12" s="10" t="str">
        <f>Overview!A12</f>
        <v>Chemical weathering</v>
      </c>
      <c r="B12" s="10" t="s">
        <v>87</v>
      </c>
      <c r="C12" s="13"/>
      <c r="D12" s="13"/>
      <c r="E12" s="13"/>
      <c r="F12" s="12"/>
    </row>
    <row r="13" spans="1:6" x14ac:dyDescent="0.2">
      <c r="A13" s="10" t="str">
        <f>Overview!A13</f>
        <v>Bioturbation</v>
      </c>
      <c r="B13" s="10" t="s">
        <v>86</v>
      </c>
      <c r="C13" s="13"/>
      <c r="D13" s="13"/>
      <c r="E13" s="13"/>
      <c r="F13" s="12">
        <v>1</v>
      </c>
    </row>
    <row r="14" spans="1:6" x14ac:dyDescent="0.2">
      <c r="A14" s="10" t="str">
        <f>Overview!A14</f>
        <v>Bioturbation</v>
      </c>
      <c r="B14" s="10" t="s">
        <v>87</v>
      </c>
      <c r="C14" s="13"/>
      <c r="D14" s="13"/>
      <c r="E14" s="13"/>
      <c r="F14" s="12"/>
    </row>
    <row r="15" spans="1:6" x14ac:dyDescent="0.2">
      <c r="A15" s="10" t="str">
        <f>Overview!A15</f>
        <v>Melanization</v>
      </c>
      <c r="B15" s="10" t="s">
        <v>86</v>
      </c>
      <c r="C15" s="13"/>
      <c r="D15" s="13"/>
      <c r="E15" s="13"/>
      <c r="F15" s="12"/>
    </row>
    <row r="16" spans="1:6" x14ac:dyDescent="0.2">
      <c r="A16" s="10" t="str">
        <f>Overview!A16</f>
        <v>Melanization</v>
      </c>
      <c r="B16" s="10" t="s">
        <v>87</v>
      </c>
      <c r="C16" s="13"/>
      <c r="D16" s="13"/>
      <c r="E16" s="13"/>
      <c r="F16" s="12"/>
    </row>
    <row r="17" spans="1:6" x14ac:dyDescent="0.2">
      <c r="A17" s="10" t="str">
        <f>Overview!A17</f>
        <v>Argilluviation</v>
      </c>
      <c r="B17" s="10" t="s">
        <v>86</v>
      </c>
      <c r="C17" s="13"/>
      <c r="D17" s="13"/>
      <c r="E17" s="13"/>
      <c r="F17" s="12"/>
    </row>
    <row r="18" spans="1:6" x14ac:dyDescent="0.2">
      <c r="A18" s="10" t="str">
        <f>Overview!A18</f>
        <v>Argilluviation</v>
      </c>
      <c r="B18" s="10" t="s">
        <v>87</v>
      </c>
      <c r="C18" s="13"/>
      <c r="D18" s="13"/>
      <c r="E18" s="13"/>
      <c r="F18" s="12"/>
    </row>
    <row r="19" spans="1:6" x14ac:dyDescent="0.2">
      <c r="A19" s="10" t="str">
        <f>Overview!A19</f>
        <v>Calcification</v>
      </c>
      <c r="B19" s="10" t="s">
        <v>86</v>
      </c>
      <c r="C19" s="13"/>
      <c r="D19" s="13"/>
      <c r="E19" s="13"/>
      <c r="F19" s="12"/>
    </row>
    <row r="20" spans="1:6" x14ac:dyDescent="0.2">
      <c r="A20" s="10" t="str">
        <f>Overview!A20</f>
        <v>Calcification</v>
      </c>
      <c r="B20" s="10" t="s">
        <v>87</v>
      </c>
      <c r="C20" s="13"/>
      <c r="D20" s="13"/>
      <c r="E20" s="13"/>
      <c r="F20" s="12"/>
    </row>
    <row r="21" spans="1:6" x14ac:dyDescent="0.2">
      <c r="A21" s="10" t="str">
        <f>Overview!A21</f>
        <v>Base cation leaching</v>
      </c>
      <c r="B21" s="10" t="s">
        <v>86</v>
      </c>
      <c r="C21" s="13"/>
      <c r="D21" s="13"/>
      <c r="E21" s="13"/>
      <c r="F21" s="12"/>
    </row>
    <row r="22" spans="1:6" x14ac:dyDescent="0.2">
      <c r="A22" s="10" t="str">
        <f>Overview!A22</f>
        <v>Base cation leaching</v>
      </c>
      <c r="B22" s="10" t="s">
        <v>87</v>
      </c>
      <c r="C22" s="13"/>
      <c r="D22" s="13"/>
      <c r="E22" s="13"/>
      <c r="F22" s="12"/>
    </row>
    <row r="23" spans="1:6" x14ac:dyDescent="0.2">
      <c r="A23" s="10" t="str">
        <f>Overview!A23</f>
        <v>Biological enrichment of cations</v>
      </c>
      <c r="B23" s="10" t="s">
        <v>86</v>
      </c>
      <c r="C23" s="13"/>
      <c r="D23" s="13"/>
      <c r="E23" s="13"/>
      <c r="F23" s="12"/>
    </row>
    <row r="24" spans="1:6" x14ac:dyDescent="0.2">
      <c r="A24" s="10" t="str">
        <f>Overview!A24</f>
        <v>Biological enrichment of cations</v>
      </c>
      <c r="B24" s="10" t="s">
        <v>87</v>
      </c>
      <c r="C24" s="13"/>
      <c r="D24" s="13"/>
      <c r="E24" s="13"/>
      <c r="F24" s="12"/>
    </row>
    <row r="25" spans="1:6" x14ac:dyDescent="0.2">
      <c r="A25" s="10" t="str">
        <f>Overview!A25</f>
        <v>Ferralitization</v>
      </c>
      <c r="B25" s="10" t="s">
        <v>86</v>
      </c>
      <c r="C25" s="13"/>
      <c r="D25" s="13"/>
      <c r="E25" s="13"/>
      <c r="F25" s="12"/>
    </row>
    <row r="26" spans="1:6" x14ac:dyDescent="0.2">
      <c r="A26" s="10" t="str">
        <f>Overview!A26</f>
        <v>Ferralitization</v>
      </c>
      <c r="B26" s="10" t="s">
        <v>87</v>
      </c>
      <c r="C26" s="13"/>
      <c r="D26" s="13"/>
      <c r="E26" s="13"/>
      <c r="F26" s="12"/>
    </row>
    <row r="27" spans="1:6" x14ac:dyDescent="0.2">
      <c r="A27" s="10" t="str">
        <f>Overview!A27</f>
        <v>Anthrosolization</v>
      </c>
      <c r="B27" s="10" t="s">
        <v>86</v>
      </c>
      <c r="C27" s="13"/>
      <c r="D27" s="13"/>
      <c r="E27" s="13"/>
      <c r="F27" s="12"/>
    </row>
    <row r="28" spans="1:6" x14ac:dyDescent="0.2">
      <c r="A28" s="10" t="str">
        <f>Overview!A28</f>
        <v>Anthrosolization</v>
      </c>
      <c r="B28" s="10" t="s">
        <v>87</v>
      </c>
      <c r="C28" s="13"/>
      <c r="D28" s="13"/>
      <c r="E28" s="13"/>
      <c r="F28" s="12"/>
    </row>
    <row r="29" spans="1:6" x14ac:dyDescent="0.2">
      <c r="A29" s="10" t="str">
        <f>Overview!A29</f>
        <v>Gleization</v>
      </c>
      <c r="B29" s="10" t="s">
        <v>86</v>
      </c>
      <c r="C29" s="13"/>
      <c r="D29" s="13"/>
      <c r="E29" s="13"/>
      <c r="F29" s="12"/>
    </row>
    <row r="30" spans="1:6" x14ac:dyDescent="0.2">
      <c r="A30" s="10" t="str">
        <f>Overview!A30</f>
        <v>Gleization</v>
      </c>
      <c r="B30" s="10" t="s">
        <v>87</v>
      </c>
      <c r="C30" s="13"/>
      <c r="D30" s="13"/>
      <c r="E30" s="13"/>
      <c r="F30" s="12"/>
    </row>
    <row r="31" spans="1:6" x14ac:dyDescent="0.2">
      <c r="A31" s="10" t="str">
        <f>Overview!A31</f>
        <v>Silification</v>
      </c>
      <c r="B31" s="10" t="s">
        <v>86</v>
      </c>
      <c r="C31" s="13"/>
      <c r="D31" s="13"/>
      <c r="E31" s="13"/>
      <c r="F31" s="12"/>
    </row>
    <row r="32" spans="1:6" x14ac:dyDescent="0.2">
      <c r="A32" s="10" t="str">
        <f>Overview!A32</f>
        <v>Silification</v>
      </c>
      <c r="B32" s="10" t="s">
        <v>87</v>
      </c>
      <c r="C32" s="13"/>
      <c r="D32" s="13"/>
      <c r="E32" s="13"/>
      <c r="F32" s="12"/>
    </row>
    <row r="33" spans="1:6" x14ac:dyDescent="0.2">
      <c r="A33" s="10" t="str">
        <f>Overview!A33</f>
        <v>Paludization</v>
      </c>
      <c r="B33" s="10" t="s">
        <v>86</v>
      </c>
      <c r="C33" s="13"/>
      <c r="D33" s="13"/>
      <c r="E33" s="13"/>
      <c r="F33" s="12"/>
    </row>
    <row r="34" spans="1:6" x14ac:dyDescent="0.2">
      <c r="A34" s="10" t="str">
        <f>Overview!A34</f>
        <v>Paludization</v>
      </c>
      <c r="B34" s="10" t="s">
        <v>87</v>
      </c>
      <c r="C34" s="13"/>
      <c r="D34" s="13"/>
      <c r="E34" s="13"/>
      <c r="F34" s="12"/>
    </row>
    <row r="35" spans="1:6" x14ac:dyDescent="0.2">
      <c r="A35" s="10" t="str">
        <f>Overview!A35</f>
        <v>Vertization</v>
      </c>
      <c r="B35" s="10" t="s">
        <v>86</v>
      </c>
      <c r="C35" s="13"/>
      <c r="D35" s="13"/>
      <c r="E35" s="13"/>
      <c r="F35" s="12"/>
    </row>
    <row r="36" spans="1:6" x14ac:dyDescent="0.2">
      <c r="A36" s="10" t="str">
        <f>Overview!A36</f>
        <v>Vertization</v>
      </c>
      <c r="B36" s="10" t="s">
        <v>87</v>
      </c>
      <c r="C36" s="13"/>
      <c r="D36" s="13"/>
      <c r="E36" s="13"/>
      <c r="F36" s="12"/>
    </row>
    <row r="37" spans="1:6" x14ac:dyDescent="0.2">
      <c r="A37" s="10" t="str">
        <f>Overview!A37</f>
        <v>Andosolization</v>
      </c>
      <c r="B37" s="10" t="s">
        <v>86</v>
      </c>
      <c r="C37" s="13"/>
      <c r="D37" s="13"/>
      <c r="E37" s="13"/>
      <c r="F37" s="12"/>
    </row>
    <row r="38" spans="1:6" x14ac:dyDescent="0.2">
      <c r="A38" s="10" t="str">
        <f>Overview!A38</f>
        <v>Andosolization</v>
      </c>
      <c r="B38" s="10" t="s">
        <v>87</v>
      </c>
      <c r="C38" s="13"/>
      <c r="D38" s="13"/>
      <c r="E38" s="13"/>
      <c r="F38" s="12"/>
    </row>
    <row r="39" spans="1:6" x14ac:dyDescent="0.2">
      <c r="A39" s="10" t="str">
        <f>Overview!A39</f>
        <v>Podzolisation</v>
      </c>
      <c r="B39" s="10" t="s">
        <v>86</v>
      </c>
      <c r="C39" s="13"/>
      <c r="D39" s="13"/>
      <c r="E39" s="13"/>
      <c r="F39" s="12"/>
    </row>
    <row r="40" spans="1:6" x14ac:dyDescent="0.2">
      <c r="A40" s="10" t="str">
        <f>Overview!A40</f>
        <v>Podzolisation</v>
      </c>
      <c r="B40" s="10" t="s">
        <v>87</v>
      </c>
      <c r="C40" s="13"/>
      <c r="D40" s="13"/>
      <c r="E40" s="13"/>
      <c r="F40" s="12"/>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2">
        <v>1</v>
      </c>
    </row>
  </sheetData>
  <mergeCells count="1">
    <mergeCell ref="C3:F3"/>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0"/>
  <sheetViews>
    <sheetView topLeftCell="A4"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12</v>
      </c>
      <c r="C1" s="14" t="s">
        <v>107</v>
      </c>
    </row>
    <row r="2" spans="1:6" x14ac:dyDescent="0.2">
      <c r="A2" s="9" t="s">
        <v>10</v>
      </c>
      <c r="B2" s="8" t="str">
        <f ca="1">INDIRECT("Papers!"&amp;"b"&amp;A1+1)&amp;" "&amp;INDIRECT("Papers!"&amp;"d"&amp;A1+1)&amp;" "&amp;INDIRECT("Papers!"&amp;"e"&amp;A1+1)</f>
        <v xml:space="preserve">Finke &amp; Hutson 2008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c r="D12" s="13"/>
      <c r="E12" s="13"/>
      <c r="F12" s="13"/>
    </row>
    <row r="13" spans="1:6" x14ac:dyDescent="0.2">
      <c r="A13" s="10" t="str">
        <f>Overview!A13</f>
        <v>Bioturbation</v>
      </c>
      <c r="B13" s="10" t="s">
        <v>86</v>
      </c>
      <c r="C13" s="13">
        <v>1</v>
      </c>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v>1</v>
      </c>
      <c r="D16" s="13"/>
      <c r="E16" s="13"/>
      <c r="F16" s="13"/>
    </row>
    <row r="17" spans="1:6" x14ac:dyDescent="0.2">
      <c r="A17" s="10" t="str">
        <f>Overview!A17</f>
        <v>Argilluviation</v>
      </c>
      <c r="B17" s="10" t="s">
        <v>86</v>
      </c>
      <c r="C17" s="13">
        <v>1</v>
      </c>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v>1</v>
      </c>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50"/>
  <sheetViews>
    <sheetView workbookViewId="0">
      <selection activeCell="D12" sqref="D12"/>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13</v>
      </c>
      <c r="C1" s="14" t="s">
        <v>107</v>
      </c>
    </row>
    <row r="2" spans="1:6" x14ac:dyDescent="0.2">
      <c r="A2" s="9" t="s">
        <v>10</v>
      </c>
      <c r="B2" s="8" t="str">
        <f ca="1">INDIRECT("Papers!"&amp;"b"&amp;A1+1)&amp;" "&amp;INDIRECT("Papers!"&amp;"d"&amp;A1+1)&amp;" "&amp;INDIRECT("Papers!"&amp;"e"&amp;A1+1)</f>
        <v xml:space="preserve">Sommer, Gerke, Deumlich 2008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2">
        <v>1</v>
      </c>
      <c r="F5" s="13"/>
    </row>
    <row r="6" spans="1:6" x14ac:dyDescent="0.2">
      <c r="A6" s="10" t="str">
        <f>Overview!A6</f>
        <v>Erosion</v>
      </c>
      <c r="B6" s="10" t="s">
        <v>87</v>
      </c>
      <c r="C6" s="13"/>
      <c r="D6" s="13"/>
      <c r="E6" s="12"/>
      <c r="F6" s="13"/>
    </row>
    <row r="7" spans="1:6" x14ac:dyDescent="0.2">
      <c r="A7" s="10" t="str">
        <f>Overview!A7</f>
        <v>Deposition</v>
      </c>
      <c r="B7" s="10" t="s">
        <v>86</v>
      </c>
      <c r="C7" s="13"/>
      <c r="D7" s="13"/>
      <c r="E7" s="12">
        <v>1</v>
      </c>
      <c r="F7" s="13"/>
    </row>
    <row r="8" spans="1:6" x14ac:dyDescent="0.2">
      <c r="A8" s="10" t="str">
        <f>Overview!A8</f>
        <v>Deposition</v>
      </c>
      <c r="B8" s="10" t="s">
        <v>87</v>
      </c>
      <c r="C8" s="13"/>
      <c r="D8" s="13"/>
      <c r="E8" s="12"/>
      <c r="F8" s="13"/>
    </row>
    <row r="9" spans="1:6" x14ac:dyDescent="0.2">
      <c r="A9" s="10" t="str">
        <f>Overview!A9</f>
        <v>Physical weathering</v>
      </c>
      <c r="B9" s="10" t="s">
        <v>86</v>
      </c>
      <c r="C9" s="13"/>
      <c r="D9" s="13"/>
      <c r="E9" s="12"/>
      <c r="F9" s="13"/>
    </row>
    <row r="10" spans="1:6" x14ac:dyDescent="0.2">
      <c r="A10" s="10" t="str">
        <f>Overview!A10</f>
        <v>Physical weathering</v>
      </c>
      <c r="B10" s="10" t="s">
        <v>87</v>
      </c>
      <c r="C10" s="13"/>
      <c r="D10" s="13"/>
      <c r="E10" s="12"/>
      <c r="F10" s="13"/>
    </row>
    <row r="11" spans="1:6" x14ac:dyDescent="0.2">
      <c r="A11" s="10" t="str">
        <f>Overview!A11</f>
        <v>Chemical weathering</v>
      </c>
      <c r="B11" s="10" t="s">
        <v>86</v>
      </c>
      <c r="C11" s="13"/>
      <c r="D11" s="13"/>
      <c r="E11" s="12"/>
      <c r="F11" s="13"/>
    </row>
    <row r="12" spans="1:6" x14ac:dyDescent="0.2">
      <c r="A12" s="10" t="str">
        <f>Overview!A12</f>
        <v>Chemical weathering</v>
      </c>
      <c r="B12" s="10" t="s">
        <v>87</v>
      </c>
      <c r="C12" s="13"/>
      <c r="D12" s="12">
        <v>1</v>
      </c>
      <c r="E12" s="12"/>
      <c r="F12" s="13"/>
    </row>
    <row r="13" spans="1:6" x14ac:dyDescent="0.2">
      <c r="A13" s="10" t="str">
        <f>Overview!A13</f>
        <v>Bioturbation</v>
      </c>
      <c r="B13" s="10" t="s">
        <v>86</v>
      </c>
      <c r="C13" s="13"/>
      <c r="D13" s="12"/>
      <c r="E13" s="12"/>
      <c r="F13" s="13"/>
    </row>
    <row r="14" spans="1:6" x14ac:dyDescent="0.2">
      <c r="A14" s="10" t="str">
        <f>Overview!A14</f>
        <v>Bioturbation</v>
      </c>
      <c r="B14" s="10" t="s">
        <v>87</v>
      </c>
      <c r="C14" s="13"/>
      <c r="D14" s="12"/>
      <c r="E14" s="12"/>
      <c r="F14" s="13"/>
    </row>
    <row r="15" spans="1:6" x14ac:dyDescent="0.2">
      <c r="A15" s="10" t="str">
        <f>Overview!A15</f>
        <v>Melanization</v>
      </c>
      <c r="B15" s="10" t="s">
        <v>86</v>
      </c>
      <c r="C15" s="13"/>
      <c r="D15" s="12"/>
      <c r="E15" s="12"/>
      <c r="F15" s="13"/>
    </row>
    <row r="16" spans="1:6" x14ac:dyDescent="0.2">
      <c r="A16" s="10" t="str">
        <f>Overview!A16</f>
        <v>Melanization</v>
      </c>
      <c r="B16" s="10" t="s">
        <v>87</v>
      </c>
      <c r="C16" s="13"/>
      <c r="D16" s="12"/>
      <c r="E16" s="12"/>
      <c r="F16" s="13"/>
    </row>
    <row r="17" spans="1:6" x14ac:dyDescent="0.2">
      <c r="A17" s="10" t="str">
        <f>Overview!A17</f>
        <v>Argilluviation</v>
      </c>
      <c r="B17" s="10" t="s">
        <v>86</v>
      </c>
      <c r="C17" s="13"/>
      <c r="D17" s="12">
        <v>1</v>
      </c>
      <c r="E17" s="12"/>
      <c r="F17" s="13"/>
    </row>
    <row r="18" spans="1:6" x14ac:dyDescent="0.2">
      <c r="A18" s="10" t="str">
        <f>Overview!A18</f>
        <v>Argilluviation</v>
      </c>
      <c r="B18" s="10" t="s">
        <v>87</v>
      </c>
      <c r="C18" s="13"/>
      <c r="D18" s="12"/>
      <c r="E18" s="12"/>
      <c r="F18" s="13"/>
    </row>
    <row r="19" spans="1:6" x14ac:dyDescent="0.2">
      <c r="A19" s="10" t="str">
        <f>Overview!A19</f>
        <v>Calcification</v>
      </c>
      <c r="B19" s="10" t="s">
        <v>86</v>
      </c>
      <c r="C19" s="13"/>
      <c r="D19" s="12"/>
      <c r="E19" s="12"/>
      <c r="F19" s="13"/>
    </row>
    <row r="20" spans="1:6" x14ac:dyDescent="0.2">
      <c r="A20" s="10" t="str">
        <f>Overview!A20</f>
        <v>Calcification</v>
      </c>
      <c r="B20" s="10" t="s">
        <v>87</v>
      </c>
      <c r="C20" s="13"/>
      <c r="D20" s="12">
        <v>1</v>
      </c>
      <c r="E20" s="12"/>
      <c r="F20" s="13"/>
    </row>
    <row r="21" spans="1:6" x14ac:dyDescent="0.2">
      <c r="A21" s="10" t="str">
        <f>Overview!A21</f>
        <v>Base cation leaching</v>
      </c>
      <c r="B21" s="10" t="s">
        <v>86</v>
      </c>
      <c r="C21" s="13"/>
      <c r="D21" s="12"/>
      <c r="E21" s="12"/>
      <c r="F21" s="13"/>
    </row>
    <row r="22" spans="1:6" x14ac:dyDescent="0.2">
      <c r="A22" s="10" t="str">
        <f>Overview!A22</f>
        <v>Base cation leaching</v>
      </c>
      <c r="B22" s="10" t="s">
        <v>87</v>
      </c>
      <c r="C22" s="13"/>
      <c r="D22" s="12"/>
      <c r="E22" s="12"/>
      <c r="F22" s="13"/>
    </row>
    <row r="23" spans="1:6" x14ac:dyDescent="0.2">
      <c r="A23" s="10" t="str">
        <f>Overview!A23</f>
        <v>Biological enrichment of cations</v>
      </c>
      <c r="B23" s="10" t="s">
        <v>86</v>
      </c>
      <c r="C23" s="13"/>
      <c r="D23" s="12"/>
      <c r="E23" s="12"/>
      <c r="F23" s="13"/>
    </row>
    <row r="24" spans="1:6" x14ac:dyDescent="0.2">
      <c r="A24" s="10" t="str">
        <f>Overview!A24</f>
        <v>Biological enrichment of cations</v>
      </c>
      <c r="B24" s="10" t="s">
        <v>87</v>
      </c>
      <c r="C24" s="13"/>
      <c r="D24" s="12"/>
      <c r="E24" s="12"/>
      <c r="F24" s="13"/>
    </row>
    <row r="25" spans="1:6" x14ac:dyDescent="0.2">
      <c r="A25" s="10" t="str">
        <f>Overview!A25</f>
        <v>Ferralitization</v>
      </c>
      <c r="B25" s="10" t="s">
        <v>86</v>
      </c>
      <c r="C25" s="13"/>
      <c r="D25" s="12"/>
      <c r="E25" s="12"/>
      <c r="F25" s="13"/>
    </row>
    <row r="26" spans="1:6" x14ac:dyDescent="0.2">
      <c r="A26" s="10" t="str">
        <f>Overview!A26</f>
        <v>Ferralitization</v>
      </c>
      <c r="B26" s="10" t="s">
        <v>87</v>
      </c>
      <c r="C26" s="13"/>
      <c r="D26" s="12"/>
      <c r="E26" s="12"/>
      <c r="F26" s="13"/>
    </row>
    <row r="27" spans="1:6" x14ac:dyDescent="0.2">
      <c r="A27" s="10" t="str">
        <f>Overview!A27</f>
        <v>Anthrosolization</v>
      </c>
      <c r="B27" s="10" t="s">
        <v>86</v>
      </c>
      <c r="C27" s="13"/>
      <c r="D27" s="12">
        <v>1</v>
      </c>
      <c r="E27" s="12"/>
      <c r="F27" s="13"/>
    </row>
    <row r="28" spans="1:6" x14ac:dyDescent="0.2">
      <c r="A28" s="10" t="str">
        <f>Overview!A28</f>
        <v>Anthrosolization</v>
      </c>
      <c r="B28" s="10" t="s">
        <v>87</v>
      </c>
      <c r="C28" s="13"/>
      <c r="D28" s="13"/>
      <c r="E28" s="12"/>
      <c r="F28" s="13"/>
    </row>
    <row r="29" spans="1:6" x14ac:dyDescent="0.2">
      <c r="A29" s="10" t="str">
        <f>Overview!A29</f>
        <v>Gleization</v>
      </c>
      <c r="B29" s="10" t="s">
        <v>86</v>
      </c>
      <c r="C29" s="13"/>
      <c r="D29" s="13"/>
      <c r="E29" s="12"/>
      <c r="F29" s="13"/>
    </row>
    <row r="30" spans="1:6" x14ac:dyDescent="0.2">
      <c r="A30" s="10" t="str">
        <f>Overview!A30</f>
        <v>Gleization</v>
      </c>
      <c r="B30" s="10" t="s">
        <v>87</v>
      </c>
      <c r="C30" s="13"/>
      <c r="D30" s="13"/>
      <c r="E30" s="12"/>
      <c r="F30" s="13"/>
    </row>
    <row r="31" spans="1:6" x14ac:dyDescent="0.2">
      <c r="A31" s="10" t="str">
        <f>Overview!A31</f>
        <v>Silification</v>
      </c>
      <c r="B31" s="10" t="s">
        <v>86</v>
      </c>
      <c r="C31" s="13"/>
      <c r="D31" s="13"/>
      <c r="E31" s="12"/>
      <c r="F31" s="13"/>
    </row>
    <row r="32" spans="1:6" x14ac:dyDescent="0.2">
      <c r="A32" s="10" t="str">
        <f>Overview!A32</f>
        <v>Silification</v>
      </c>
      <c r="B32" s="10" t="s">
        <v>87</v>
      </c>
      <c r="C32" s="13"/>
      <c r="D32" s="13"/>
      <c r="E32" s="12"/>
      <c r="F32" s="13"/>
    </row>
    <row r="33" spans="1:6" x14ac:dyDescent="0.2">
      <c r="A33" s="10" t="str">
        <f>Overview!A33</f>
        <v>Paludization</v>
      </c>
      <c r="B33" s="10" t="s">
        <v>86</v>
      </c>
      <c r="C33" s="13"/>
      <c r="D33" s="13"/>
      <c r="E33" s="12"/>
      <c r="F33" s="13"/>
    </row>
    <row r="34" spans="1:6" x14ac:dyDescent="0.2">
      <c r="A34" s="10" t="str">
        <f>Overview!A34</f>
        <v>Paludization</v>
      </c>
      <c r="B34" s="10" t="s">
        <v>87</v>
      </c>
      <c r="C34" s="13"/>
      <c r="D34" s="13"/>
      <c r="E34" s="12"/>
      <c r="F34" s="13"/>
    </row>
    <row r="35" spans="1:6" x14ac:dyDescent="0.2">
      <c r="A35" s="10" t="str">
        <f>Overview!A35</f>
        <v>Vertization</v>
      </c>
      <c r="B35" s="10" t="s">
        <v>86</v>
      </c>
      <c r="C35" s="13"/>
      <c r="D35" s="13"/>
      <c r="E35" s="12"/>
      <c r="F35" s="13"/>
    </row>
    <row r="36" spans="1:6" x14ac:dyDescent="0.2">
      <c r="A36" s="10" t="str">
        <f>Overview!A36</f>
        <v>Vertization</v>
      </c>
      <c r="B36" s="10" t="s">
        <v>87</v>
      </c>
      <c r="C36" s="13"/>
      <c r="D36" s="13"/>
      <c r="E36" s="12"/>
      <c r="F36" s="13"/>
    </row>
    <row r="37" spans="1:6" x14ac:dyDescent="0.2">
      <c r="A37" s="10" t="str">
        <f>Overview!A37</f>
        <v>Andosolization</v>
      </c>
      <c r="B37" s="10" t="s">
        <v>86</v>
      </c>
      <c r="C37" s="13"/>
      <c r="D37" s="13"/>
      <c r="E37" s="12"/>
      <c r="F37" s="13"/>
    </row>
    <row r="38" spans="1:6" x14ac:dyDescent="0.2">
      <c r="A38" s="10" t="str">
        <f>Overview!A38</f>
        <v>Andosolization</v>
      </c>
      <c r="B38" s="10" t="s">
        <v>87</v>
      </c>
      <c r="C38" s="13"/>
      <c r="D38" s="13"/>
      <c r="E38" s="12"/>
      <c r="F38" s="13"/>
    </row>
    <row r="39" spans="1:6" x14ac:dyDescent="0.2">
      <c r="A39" s="10" t="str">
        <f>Overview!A39</f>
        <v>Podzolisation</v>
      </c>
      <c r="B39" s="10" t="s">
        <v>86</v>
      </c>
      <c r="C39" s="13"/>
      <c r="D39" s="13"/>
      <c r="E39" s="12"/>
      <c r="F39" s="13"/>
    </row>
    <row r="40" spans="1:6" x14ac:dyDescent="0.2">
      <c r="A40" s="10" t="str">
        <f>Overview!A40</f>
        <v>Podzolisation</v>
      </c>
      <c r="B40" s="10" t="s">
        <v>87</v>
      </c>
      <c r="C40" s="13"/>
      <c r="D40" s="13"/>
      <c r="E40" s="12"/>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c r="E49" s="15"/>
    </row>
    <row r="50" spans="1:6" x14ac:dyDescent="0.2">
      <c r="A50" s="10" t="str">
        <f>Overview!A50</f>
        <v>Field testing</v>
      </c>
      <c r="C50" s="12"/>
      <c r="D50" s="10"/>
      <c r="E50" s="12"/>
      <c r="F50" s="10"/>
    </row>
  </sheetData>
  <mergeCells count="1">
    <mergeCell ref="C3:F3"/>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14</v>
      </c>
      <c r="C1" s="14" t="s">
        <v>107</v>
      </c>
    </row>
    <row r="2" spans="1:6" x14ac:dyDescent="0.2">
      <c r="A2" s="9" t="s">
        <v>10</v>
      </c>
      <c r="B2" s="8" t="str">
        <f ca="1">INDIRECT("Papers!"&amp;"b"&amp;A1+1)&amp;" "&amp;INDIRECT("Papers!"&amp;"d"&amp;A1+1)&amp;" "&amp;INDIRECT("Papers!"&amp;"e"&amp;A1+1)</f>
        <v xml:space="preserve">Brantley, Bandstra, Moore,White 2008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2"/>
      <c r="D5" s="13"/>
      <c r="E5" s="13"/>
      <c r="F5" s="13"/>
    </row>
    <row r="6" spans="1:6" x14ac:dyDescent="0.2">
      <c r="A6" s="10" t="str">
        <f>Overview!A6</f>
        <v>Erosion</v>
      </c>
      <c r="B6" s="10" t="s">
        <v>87</v>
      </c>
      <c r="C6" s="12"/>
      <c r="D6" s="13"/>
      <c r="E6" s="13"/>
      <c r="F6" s="13"/>
    </row>
    <row r="7" spans="1:6" x14ac:dyDescent="0.2">
      <c r="A7" s="10" t="str">
        <f>Overview!A7</f>
        <v>Deposition</v>
      </c>
      <c r="B7" s="10" t="s">
        <v>86</v>
      </c>
      <c r="C7" s="12"/>
      <c r="D7" s="13"/>
      <c r="E7" s="13"/>
      <c r="F7" s="13"/>
    </row>
    <row r="8" spans="1:6" x14ac:dyDescent="0.2">
      <c r="A8" s="10" t="str">
        <f>Overview!A8</f>
        <v>Deposition</v>
      </c>
      <c r="B8" s="10" t="s">
        <v>87</v>
      </c>
      <c r="C8" s="12"/>
      <c r="D8" s="13"/>
      <c r="E8" s="13"/>
      <c r="F8" s="13"/>
    </row>
    <row r="9" spans="1:6" x14ac:dyDescent="0.2">
      <c r="A9" s="10" t="str">
        <f>Overview!A9</f>
        <v>Physical weathering</v>
      </c>
      <c r="B9" s="10" t="s">
        <v>86</v>
      </c>
      <c r="C9" s="12"/>
      <c r="D9" s="13"/>
      <c r="E9" s="13"/>
      <c r="F9" s="13"/>
    </row>
    <row r="10" spans="1:6" x14ac:dyDescent="0.2">
      <c r="A10" s="10" t="str">
        <f>Overview!A10</f>
        <v>Physical weathering</v>
      </c>
      <c r="B10" s="10" t="s">
        <v>87</v>
      </c>
      <c r="C10" s="12"/>
      <c r="D10" s="13"/>
      <c r="E10" s="13"/>
      <c r="F10" s="13"/>
    </row>
    <row r="11" spans="1:6" x14ac:dyDescent="0.2">
      <c r="A11" s="10" t="str">
        <f>Overview!A11</f>
        <v>Chemical weathering</v>
      </c>
      <c r="B11" s="10" t="s">
        <v>86</v>
      </c>
      <c r="C11" s="12">
        <v>1</v>
      </c>
      <c r="D11" s="13"/>
      <c r="E11" s="13"/>
      <c r="F11" s="13"/>
    </row>
    <row r="12" spans="1:6" x14ac:dyDescent="0.2">
      <c r="A12" s="10" t="str">
        <f>Overview!A12</f>
        <v>Chemical weathering</v>
      </c>
      <c r="B12" s="10" t="s">
        <v>87</v>
      </c>
      <c r="C12" s="12"/>
      <c r="D12" s="13"/>
      <c r="E12" s="13"/>
      <c r="F12" s="13"/>
    </row>
    <row r="13" spans="1:6" x14ac:dyDescent="0.2">
      <c r="A13" s="10" t="str">
        <f>Overview!A13</f>
        <v>Bioturbation</v>
      </c>
      <c r="B13" s="10" t="s">
        <v>86</v>
      </c>
      <c r="C13" s="12"/>
      <c r="D13" s="13"/>
      <c r="E13" s="13"/>
      <c r="F13" s="13"/>
    </row>
    <row r="14" spans="1:6" x14ac:dyDescent="0.2">
      <c r="A14" s="10" t="str">
        <f>Overview!A14</f>
        <v>Bioturbation</v>
      </c>
      <c r="B14" s="10" t="s">
        <v>87</v>
      </c>
      <c r="C14" s="12"/>
      <c r="D14" s="13"/>
      <c r="E14" s="13"/>
      <c r="F14" s="13"/>
    </row>
    <row r="15" spans="1:6" x14ac:dyDescent="0.2">
      <c r="A15" s="10" t="str">
        <f>Overview!A15</f>
        <v>Melanization</v>
      </c>
      <c r="B15" s="10" t="s">
        <v>86</v>
      </c>
      <c r="C15" s="12"/>
      <c r="D15" s="13"/>
      <c r="E15" s="13"/>
      <c r="F15" s="13"/>
    </row>
    <row r="16" spans="1:6" x14ac:dyDescent="0.2">
      <c r="A16" s="10" t="str">
        <f>Overview!A16</f>
        <v>Melanization</v>
      </c>
      <c r="B16" s="10" t="s">
        <v>87</v>
      </c>
      <c r="C16" s="12"/>
      <c r="D16" s="13"/>
      <c r="E16" s="13"/>
      <c r="F16" s="13"/>
    </row>
    <row r="17" spans="1:6" x14ac:dyDescent="0.2">
      <c r="A17" s="10" t="str">
        <f>Overview!A17</f>
        <v>Argilluviation</v>
      </c>
      <c r="B17" s="10" t="s">
        <v>86</v>
      </c>
      <c r="C17" s="12"/>
      <c r="D17" s="13"/>
      <c r="E17" s="13"/>
      <c r="F17" s="13"/>
    </row>
    <row r="18" spans="1:6" x14ac:dyDescent="0.2">
      <c r="A18" s="10" t="str">
        <f>Overview!A18</f>
        <v>Argilluviation</v>
      </c>
      <c r="B18" s="10" t="s">
        <v>87</v>
      </c>
      <c r="C18" s="12"/>
      <c r="D18" s="13"/>
      <c r="E18" s="13"/>
      <c r="F18" s="13"/>
    </row>
    <row r="19" spans="1:6" x14ac:dyDescent="0.2">
      <c r="A19" s="10" t="str">
        <f>Overview!A19</f>
        <v>Calcification</v>
      </c>
      <c r="B19" s="10" t="s">
        <v>86</v>
      </c>
      <c r="C19" s="12"/>
      <c r="D19" s="13"/>
      <c r="E19" s="13"/>
      <c r="F19" s="13"/>
    </row>
    <row r="20" spans="1:6" x14ac:dyDescent="0.2">
      <c r="A20" s="10" t="str">
        <f>Overview!A20</f>
        <v>Calcification</v>
      </c>
      <c r="B20" s="10" t="s">
        <v>87</v>
      </c>
      <c r="C20" s="12"/>
      <c r="D20" s="13"/>
      <c r="E20" s="13"/>
      <c r="F20" s="13"/>
    </row>
    <row r="21" spans="1:6" x14ac:dyDescent="0.2">
      <c r="A21" s="10" t="str">
        <f>Overview!A21</f>
        <v>Base cation leaching</v>
      </c>
      <c r="B21" s="10" t="s">
        <v>86</v>
      </c>
      <c r="C21" s="12">
        <v>1</v>
      </c>
      <c r="D21" s="13"/>
      <c r="E21" s="13"/>
      <c r="F21" s="13"/>
    </row>
    <row r="22" spans="1:6" x14ac:dyDescent="0.2">
      <c r="A22" s="10" t="str">
        <f>Overview!A22</f>
        <v>Base cation leaching</v>
      </c>
      <c r="B22" s="10" t="s">
        <v>87</v>
      </c>
      <c r="C22" s="12"/>
      <c r="D22" s="13"/>
      <c r="E22" s="13"/>
      <c r="F22" s="13"/>
    </row>
    <row r="23" spans="1:6" x14ac:dyDescent="0.2">
      <c r="A23" s="10" t="str">
        <f>Overview!A23</f>
        <v>Biological enrichment of cations</v>
      </c>
      <c r="B23" s="10" t="s">
        <v>86</v>
      </c>
      <c r="C23" s="12"/>
      <c r="D23" s="13"/>
      <c r="E23" s="13"/>
      <c r="F23" s="13"/>
    </row>
    <row r="24" spans="1:6" x14ac:dyDescent="0.2">
      <c r="A24" s="10" t="str">
        <f>Overview!A24</f>
        <v>Biological enrichment of cations</v>
      </c>
      <c r="B24" s="10" t="s">
        <v>87</v>
      </c>
      <c r="C24" s="12"/>
      <c r="D24" s="13"/>
      <c r="E24" s="13"/>
      <c r="F24" s="13"/>
    </row>
    <row r="25" spans="1:6" x14ac:dyDescent="0.2">
      <c r="A25" s="10" t="str">
        <f>Overview!A25</f>
        <v>Ferralitization</v>
      </c>
      <c r="B25" s="10" t="s">
        <v>86</v>
      </c>
      <c r="C25" s="12"/>
      <c r="D25" s="13"/>
      <c r="E25" s="13"/>
      <c r="F25" s="13"/>
    </row>
    <row r="26" spans="1:6" x14ac:dyDescent="0.2">
      <c r="A26" s="10" t="str">
        <f>Overview!A26</f>
        <v>Ferralitization</v>
      </c>
      <c r="B26" s="10" t="s">
        <v>87</v>
      </c>
      <c r="C26" s="12"/>
      <c r="D26" s="13"/>
      <c r="E26" s="13"/>
      <c r="F26" s="13"/>
    </row>
    <row r="27" spans="1:6" x14ac:dyDescent="0.2">
      <c r="A27" s="10" t="str">
        <f>Overview!A27</f>
        <v>Anthrosolization</v>
      </c>
      <c r="B27" s="10" t="s">
        <v>86</v>
      </c>
      <c r="C27" s="12"/>
      <c r="D27" s="13"/>
      <c r="E27" s="13"/>
      <c r="F27" s="13"/>
    </row>
    <row r="28" spans="1:6" x14ac:dyDescent="0.2">
      <c r="A28" s="10" t="str">
        <f>Overview!A28</f>
        <v>Anthrosolization</v>
      </c>
      <c r="B28" s="10" t="s">
        <v>87</v>
      </c>
      <c r="C28" s="12"/>
      <c r="D28" s="13"/>
      <c r="E28" s="13"/>
      <c r="F28" s="13"/>
    </row>
    <row r="29" spans="1:6" x14ac:dyDescent="0.2">
      <c r="A29" s="10" t="str">
        <f>Overview!A29</f>
        <v>Gleization</v>
      </c>
      <c r="B29" s="10" t="s">
        <v>86</v>
      </c>
      <c r="C29" s="12"/>
      <c r="D29" s="13"/>
      <c r="E29" s="13"/>
      <c r="F29" s="13"/>
    </row>
    <row r="30" spans="1:6" x14ac:dyDescent="0.2">
      <c r="A30" s="10" t="str">
        <f>Overview!A30</f>
        <v>Gleization</v>
      </c>
      <c r="B30" s="10" t="s">
        <v>87</v>
      </c>
      <c r="C30" s="12"/>
      <c r="D30" s="13"/>
      <c r="E30" s="13"/>
      <c r="F30" s="13"/>
    </row>
    <row r="31" spans="1:6" x14ac:dyDescent="0.2">
      <c r="A31" s="10" t="str">
        <f>Overview!A31</f>
        <v>Silification</v>
      </c>
      <c r="B31" s="10" t="s">
        <v>86</v>
      </c>
      <c r="C31" s="12"/>
      <c r="D31" s="13"/>
      <c r="E31" s="13"/>
      <c r="F31" s="13"/>
    </row>
    <row r="32" spans="1:6" x14ac:dyDescent="0.2">
      <c r="A32" s="10" t="str">
        <f>Overview!A32</f>
        <v>Silification</v>
      </c>
      <c r="B32" s="10" t="s">
        <v>87</v>
      </c>
      <c r="C32" s="12"/>
      <c r="D32" s="13"/>
      <c r="E32" s="13"/>
      <c r="F32" s="13"/>
    </row>
    <row r="33" spans="1:6" x14ac:dyDescent="0.2">
      <c r="A33" s="10" t="str">
        <f>Overview!A33</f>
        <v>Paludization</v>
      </c>
      <c r="B33" s="10" t="s">
        <v>86</v>
      </c>
      <c r="C33" s="12"/>
      <c r="D33" s="13"/>
      <c r="E33" s="13"/>
      <c r="F33" s="13"/>
    </row>
    <row r="34" spans="1:6" x14ac:dyDescent="0.2">
      <c r="A34" s="10" t="str">
        <f>Overview!A34</f>
        <v>Paludization</v>
      </c>
      <c r="B34" s="10" t="s">
        <v>87</v>
      </c>
      <c r="C34" s="12"/>
      <c r="D34" s="13"/>
      <c r="E34" s="13"/>
      <c r="F34" s="13"/>
    </row>
    <row r="35" spans="1:6" x14ac:dyDescent="0.2">
      <c r="A35" s="10" t="str">
        <f>Overview!A35</f>
        <v>Vertization</v>
      </c>
      <c r="B35" s="10" t="s">
        <v>86</v>
      </c>
      <c r="C35" s="12"/>
      <c r="D35" s="13"/>
      <c r="E35" s="13"/>
      <c r="F35" s="13"/>
    </row>
    <row r="36" spans="1:6" x14ac:dyDescent="0.2">
      <c r="A36" s="10" t="str">
        <f>Overview!A36</f>
        <v>Vertization</v>
      </c>
      <c r="B36" s="10" t="s">
        <v>87</v>
      </c>
      <c r="C36" s="12"/>
      <c r="D36" s="13"/>
      <c r="E36" s="13"/>
      <c r="F36" s="13"/>
    </row>
    <row r="37" spans="1:6" x14ac:dyDescent="0.2">
      <c r="A37" s="10" t="str">
        <f>Overview!A37</f>
        <v>Andosolization</v>
      </c>
      <c r="B37" s="10" t="s">
        <v>86</v>
      </c>
      <c r="C37" s="12"/>
      <c r="D37" s="13"/>
      <c r="E37" s="13"/>
      <c r="F37" s="13"/>
    </row>
    <row r="38" spans="1:6" x14ac:dyDescent="0.2">
      <c r="A38" s="10" t="str">
        <f>Overview!A38</f>
        <v>Andosolization</v>
      </c>
      <c r="B38" s="10" t="s">
        <v>87</v>
      </c>
      <c r="C38" s="12"/>
      <c r="D38" s="13"/>
      <c r="E38" s="13"/>
      <c r="F38" s="13"/>
    </row>
    <row r="39" spans="1:6" x14ac:dyDescent="0.2">
      <c r="A39" s="10" t="str">
        <f>Overview!A39</f>
        <v>Podzolisation</v>
      </c>
      <c r="B39" s="10" t="s">
        <v>86</v>
      </c>
      <c r="C39" s="12"/>
      <c r="D39" s="13"/>
      <c r="E39" s="13"/>
      <c r="F39" s="13"/>
    </row>
    <row r="40" spans="1:6" x14ac:dyDescent="0.2">
      <c r="A40" s="10" t="str">
        <f>Overview!A40</f>
        <v>Podzolisation</v>
      </c>
      <c r="B40" s="10" t="s">
        <v>87</v>
      </c>
      <c r="C40" s="12"/>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c r="C49" s="15"/>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15</v>
      </c>
      <c r="C1" s="14" t="s">
        <v>107</v>
      </c>
    </row>
    <row r="2" spans="1:6" x14ac:dyDescent="0.2">
      <c r="A2" s="9" t="s">
        <v>10</v>
      </c>
      <c r="B2" s="8" t="str">
        <f ca="1">INDIRECT("Papers!"&amp;"b"&amp;A1+1)&amp;" "&amp;INDIRECT("Papers!"&amp;"d"&amp;A1+1)&amp;" "&amp;INDIRECT("Papers!"&amp;"e"&amp;A1+1)</f>
        <v xml:space="preserve">Jacques et al 2008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2"/>
      <c r="D7" s="13"/>
      <c r="E7" s="13"/>
      <c r="F7" s="13"/>
    </row>
    <row r="8" spans="1:6" x14ac:dyDescent="0.2">
      <c r="A8" s="10" t="str">
        <f>Overview!A8</f>
        <v>Deposition</v>
      </c>
      <c r="B8" s="10" t="s">
        <v>87</v>
      </c>
      <c r="C8" s="12"/>
      <c r="D8" s="13"/>
      <c r="E8" s="13"/>
      <c r="F8" s="13"/>
    </row>
    <row r="9" spans="1:6" x14ac:dyDescent="0.2">
      <c r="A9" s="10" t="str">
        <f>Overview!A9</f>
        <v>Physical weathering</v>
      </c>
      <c r="B9" s="10" t="s">
        <v>86</v>
      </c>
      <c r="C9" s="12"/>
      <c r="D9" s="13"/>
      <c r="E9" s="13"/>
      <c r="F9" s="13"/>
    </row>
    <row r="10" spans="1:6" x14ac:dyDescent="0.2">
      <c r="A10" s="10" t="str">
        <f>Overview!A10</f>
        <v>Physical weathering</v>
      </c>
      <c r="B10" s="10" t="s">
        <v>87</v>
      </c>
      <c r="C10" s="12"/>
      <c r="D10" s="13"/>
      <c r="E10" s="13"/>
      <c r="F10" s="13"/>
    </row>
    <row r="11" spans="1:6" x14ac:dyDescent="0.2">
      <c r="A11" s="10" t="str">
        <f>Overview!A11</f>
        <v>Chemical weathering</v>
      </c>
      <c r="B11" s="10" t="s">
        <v>86</v>
      </c>
      <c r="C11" s="12"/>
      <c r="D11" s="13"/>
      <c r="E11" s="13"/>
      <c r="F11" s="13"/>
    </row>
    <row r="12" spans="1:6" x14ac:dyDescent="0.2">
      <c r="A12" s="10" t="str">
        <f>Overview!A12</f>
        <v>Chemical weathering</v>
      </c>
      <c r="B12" s="10" t="s">
        <v>87</v>
      </c>
      <c r="C12" s="12">
        <v>1</v>
      </c>
      <c r="D12" s="13"/>
      <c r="E12" s="13"/>
      <c r="F12" s="13"/>
    </row>
    <row r="13" spans="1:6" x14ac:dyDescent="0.2">
      <c r="A13" s="10" t="str">
        <f>Overview!A13</f>
        <v>Bioturbation</v>
      </c>
      <c r="B13" s="10" t="s">
        <v>86</v>
      </c>
      <c r="C13" s="12"/>
      <c r="D13" s="13"/>
      <c r="E13" s="13"/>
      <c r="F13" s="13"/>
    </row>
    <row r="14" spans="1:6" x14ac:dyDescent="0.2">
      <c r="A14" s="10" t="str">
        <f>Overview!A14</f>
        <v>Bioturbation</v>
      </c>
      <c r="B14" s="10" t="s">
        <v>87</v>
      </c>
      <c r="C14" s="12"/>
      <c r="D14" s="13"/>
      <c r="E14" s="13"/>
      <c r="F14" s="13"/>
    </row>
    <row r="15" spans="1:6" x14ac:dyDescent="0.2">
      <c r="A15" s="10" t="str">
        <f>Overview!A15</f>
        <v>Melanization</v>
      </c>
      <c r="B15" s="10" t="s">
        <v>86</v>
      </c>
      <c r="C15" s="12"/>
      <c r="D15" s="13"/>
      <c r="E15" s="13"/>
      <c r="F15" s="13"/>
    </row>
    <row r="16" spans="1:6" x14ac:dyDescent="0.2">
      <c r="A16" s="10" t="str">
        <f>Overview!A16</f>
        <v>Melanization</v>
      </c>
      <c r="B16" s="10" t="s">
        <v>87</v>
      </c>
      <c r="C16" s="12"/>
      <c r="D16" s="13"/>
      <c r="E16" s="13"/>
      <c r="F16" s="13"/>
    </row>
    <row r="17" spans="1:6" x14ac:dyDescent="0.2">
      <c r="A17" s="10" t="str">
        <f>Overview!A17</f>
        <v>Argilluviation</v>
      </c>
      <c r="B17" s="10" t="s">
        <v>86</v>
      </c>
      <c r="C17" s="12"/>
      <c r="D17" s="13"/>
      <c r="E17" s="13"/>
      <c r="F17" s="13"/>
    </row>
    <row r="18" spans="1:6" x14ac:dyDescent="0.2">
      <c r="A18" s="10" t="str">
        <f>Overview!A18</f>
        <v>Argilluviation</v>
      </c>
      <c r="B18" s="10" t="s">
        <v>87</v>
      </c>
      <c r="C18" s="12"/>
      <c r="D18" s="13"/>
      <c r="E18" s="13"/>
      <c r="F18" s="13"/>
    </row>
    <row r="19" spans="1:6" x14ac:dyDescent="0.2">
      <c r="A19" s="10" t="str">
        <f>Overview!A19</f>
        <v>Calcification</v>
      </c>
      <c r="B19" s="10" t="s">
        <v>86</v>
      </c>
      <c r="C19" s="12"/>
      <c r="D19" s="13"/>
      <c r="E19" s="13"/>
      <c r="F19" s="13"/>
    </row>
    <row r="20" spans="1:6" x14ac:dyDescent="0.2">
      <c r="A20" s="10" t="str">
        <f>Overview!A20</f>
        <v>Calcification</v>
      </c>
      <c r="B20" s="10" t="s">
        <v>87</v>
      </c>
      <c r="C20" s="12"/>
      <c r="D20" s="13"/>
      <c r="E20" s="13"/>
      <c r="F20" s="13"/>
    </row>
    <row r="21" spans="1:6" x14ac:dyDescent="0.2">
      <c r="A21" s="10" t="str">
        <f>Overview!A21</f>
        <v>Base cation leaching</v>
      </c>
      <c r="B21" s="10" t="s">
        <v>86</v>
      </c>
      <c r="C21" s="12"/>
      <c r="D21" s="13"/>
      <c r="E21" s="13"/>
      <c r="F21" s="13"/>
    </row>
    <row r="22" spans="1:6" x14ac:dyDescent="0.2">
      <c r="A22" s="10" t="str">
        <f>Overview!A22</f>
        <v>Base cation leaching</v>
      </c>
      <c r="B22" s="10" t="s">
        <v>87</v>
      </c>
      <c r="C22" s="12">
        <v>1</v>
      </c>
      <c r="D22" s="13"/>
      <c r="E22" s="13"/>
      <c r="F22" s="13"/>
    </row>
    <row r="23" spans="1:6" x14ac:dyDescent="0.2">
      <c r="A23" s="10" t="str">
        <f>Overview!A23</f>
        <v>Biological enrichment of cations</v>
      </c>
      <c r="B23" s="10" t="s">
        <v>86</v>
      </c>
      <c r="C23" s="12"/>
      <c r="D23" s="13"/>
      <c r="E23" s="13"/>
      <c r="F23" s="13"/>
    </row>
    <row r="24" spans="1:6" x14ac:dyDescent="0.2">
      <c r="A24" s="10" t="str">
        <f>Overview!A24</f>
        <v>Biological enrichment of cations</v>
      </c>
      <c r="B24" s="10" t="s">
        <v>87</v>
      </c>
      <c r="C24" s="12">
        <v>1</v>
      </c>
      <c r="D24" s="13"/>
      <c r="E24" s="13"/>
      <c r="F24" s="13"/>
    </row>
    <row r="25" spans="1:6" x14ac:dyDescent="0.2">
      <c r="A25" s="10" t="str">
        <f>Overview!A25</f>
        <v>Ferralitization</v>
      </c>
      <c r="B25" s="10" t="s">
        <v>86</v>
      </c>
      <c r="C25" s="12"/>
      <c r="D25" s="13"/>
      <c r="E25" s="13"/>
      <c r="F25" s="13"/>
    </row>
    <row r="26" spans="1:6" x14ac:dyDescent="0.2">
      <c r="A26" s="10" t="str">
        <f>Overview!A26</f>
        <v>Ferralitization</v>
      </c>
      <c r="B26" s="10" t="s">
        <v>87</v>
      </c>
      <c r="C26" s="12"/>
      <c r="D26" s="13"/>
      <c r="E26" s="13"/>
      <c r="F26" s="13"/>
    </row>
    <row r="27" spans="1:6" x14ac:dyDescent="0.2">
      <c r="A27" s="10" t="str">
        <f>Overview!A27</f>
        <v>Anthrosolization</v>
      </c>
      <c r="B27" s="10" t="s">
        <v>86</v>
      </c>
      <c r="C27" s="12"/>
      <c r="D27" s="13"/>
      <c r="E27" s="13"/>
      <c r="F27" s="13"/>
    </row>
    <row r="28" spans="1:6" x14ac:dyDescent="0.2">
      <c r="A28" s="10" t="str">
        <f>Overview!A28</f>
        <v>Anthrosolization</v>
      </c>
      <c r="B28" s="10" t="s">
        <v>87</v>
      </c>
      <c r="C28" s="12"/>
      <c r="D28" s="13"/>
      <c r="E28" s="13"/>
      <c r="F28" s="13"/>
    </row>
    <row r="29" spans="1:6" x14ac:dyDescent="0.2">
      <c r="A29" s="10" t="str">
        <f>Overview!A29</f>
        <v>Gleization</v>
      </c>
      <c r="B29" s="10" t="s">
        <v>86</v>
      </c>
      <c r="C29" s="12"/>
      <c r="D29" s="13"/>
      <c r="E29" s="13"/>
      <c r="F29" s="13"/>
    </row>
    <row r="30" spans="1:6" x14ac:dyDescent="0.2">
      <c r="A30" s="10" t="str">
        <f>Overview!A30</f>
        <v>Gleization</v>
      </c>
      <c r="B30" s="10" t="s">
        <v>87</v>
      </c>
      <c r="C30" s="12"/>
      <c r="D30" s="13"/>
      <c r="E30" s="13"/>
      <c r="F30" s="13"/>
    </row>
    <row r="31" spans="1:6" x14ac:dyDescent="0.2">
      <c r="A31" s="10" t="str">
        <f>Overview!A31</f>
        <v>Silification</v>
      </c>
      <c r="B31" s="10" t="s">
        <v>86</v>
      </c>
      <c r="C31" s="12"/>
      <c r="D31" s="13"/>
      <c r="E31" s="13"/>
      <c r="F31" s="13"/>
    </row>
    <row r="32" spans="1:6" x14ac:dyDescent="0.2">
      <c r="A32" s="10" t="str">
        <f>Overview!A32</f>
        <v>Silification</v>
      </c>
      <c r="B32" s="10" t="s">
        <v>87</v>
      </c>
      <c r="C32" s="12"/>
      <c r="D32" s="13"/>
      <c r="E32" s="13"/>
      <c r="F32" s="13"/>
    </row>
    <row r="33" spans="1:6" x14ac:dyDescent="0.2">
      <c r="A33" s="10" t="str">
        <f>Overview!A33</f>
        <v>Paludization</v>
      </c>
      <c r="B33" s="10" t="s">
        <v>86</v>
      </c>
      <c r="C33" s="12"/>
      <c r="D33" s="13"/>
      <c r="E33" s="13"/>
      <c r="F33" s="13"/>
    </row>
    <row r="34" spans="1:6" x14ac:dyDescent="0.2">
      <c r="A34" s="10" t="str">
        <f>Overview!A34</f>
        <v>Paludization</v>
      </c>
      <c r="B34" s="10" t="s">
        <v>87</v>
      </c>
      <c r="C34" s="12"/>
      <c r="D34" s="13"/>
      <c r="E34" s="13"/>
      <c r="F34" s="13"/>
    </row>
    <row r="35" spans="1:6" x14ac:dyDescent="0.2">
      <c r="A35" s="10" t="str">
        <f>Overview!A35</f>
        <v>Vertization</v>
      </c>
      <c r="B35" s="10" t="s">
        <v>86</v>
      </c>
      <c r="C35" s="12"/>
      <c r="D35" s="13"/>
      <c r="E35" s="13"/>
      <c r="F35" s="13"/>
    </row>
    <row r="36" spans="1:6" x14ac:dyDescent="0.2">
      <c r="A36" s="10" t="str">
        <f>Overview!A36</f>
        <v>Vertization</v>
      </c>
      <c r="B36" s="10" t="s">
        <v>87</v>
      </c>
      <c r="C36" s="12"/>
      <c r="D36" s="13"/>
      <c r="E36" s="13"/>
      <c r="F36" s="13"/>
    </row>
    <row r="37" spans="1:6" x14ac:dyDescent="0.2">
      <c r="A37" s="10" t="str">
        <f>Overview!A37</f>
        <v>Andosolization</v>
      </c>
      <c r="B37" s="10" t="s">
        <v>86</v>
      </c>
      <c r="C37" s="12"/>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8"/>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16</v>
      </c>
      <c r="C1" s="14" t="s">
        <v>107</v>
      </c>
    </row>
    <row r="2" spans="1:6" x14ac:dyDescent="0.2">
      <c r="A2" s="9" t="s">
        <v>10</v>
      </c>
      <c r="B2" s="8" t="str">
        <f ca="1">INDIRECT("Papers!"&amp;"b"&amp;A1+1)&amp;" "&amp;INDIRECT("Papers!"&amp;"d"&amp;A1+1)&amp;" "&amp;INDIRECT("Papers!"&amp;"e"&amp;A1+1)</f>
        <v xml:space="preserve">Goddéris et al 2010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2"/>
      <c r="D5" s="13"/>
      <c r="E5" s="13"/>
      <c r="F5" s="13"/>
    </row>
    <row r="6" spans="1:6" x14ac:dyDescent="0.2">
      <c r="A6" s="10" t="str">
        <f>Overview!A6</f>
        <v>Erosion</v>
      </c>
      <c r="B6" s="10" t="s">
        <v>87</v>
      </c>
      <c r="C6" s="12"/>
      <c r="D6" s="13"/>
      <c r="E6" s="13"/>
      <c r="F6" s="13"/>
    </row>
    <row r="7" spans="1:6" x14ac:dyDescent="0.2">
      <c r="A7" s="10" t="str">
        <f>Overview!A7</f>
        <v>Deposition</v>
      </c>
      <c r="B7" s="10" t="s">
        <v>86</v>
      </c>
      <c r="C7" s="12"/>
      <c r="D7" s="13"/>
      <c r="E7" s="13"/>
      <c r="F7" s="13"/>
    </row>
    <row r="8" spans="1:6" x14ac:dyDescent="0.2">
      <c r="A8" s="10" t="str">
        <f>Overview!A8</f>
        <v>Deposition</v>
      </c>
      <c r="B8" s="10" t="s">
        <v>87</v>
      </c>
      <c r="C8" s="12"/>
      <c r="D8" s="13"/>
      <c r="E8" s="13"/>
      <c r="F8" s="13"/>
    </row>
    <row r="9" spans="1:6" x14ac:dyDescent="0.2">
      <c r="A9" s="10" t="str">
        <f>Overview!A9</f>
        <v>Physical weathering</v>
      </c>
      <c r="B9" s="10" t="s">
        <v>86</v>
      </c>
      <c r="C9" s="12"/>
      <c r="D9" s="13"/>
      <c r="E9" s="13"/>
      <c r="F9" s="13"/>
    </row>
    <row r="10" spans="1:6" x14ac:dyDescent="0.2">
      <c r="A10" s="10" t="str">
        <f>Overview!A10</f>
        <v>Physical weathering</v>
      </c>
      <c r="B10" s="10" t="s">
        <v>87</v>
      </c>
      <c r="C10" s="12"/>
      <c r="D10" s="13"/>
      <c r="E10" s="13"/>
      <c r="F10" s="13"/>
    </row>
    <row r="11" spans="1:6" x14ac:dyDescent="0.2">
      <c r="A11" s="10" t="str">
        <f>Overview!A11</f>
        <v>Chemical weathering</v>
      </c>
      <c r="B11" s="10" t="s">
        <v>86</v>
      </c>
      <c r="C11" s="12"/>
      <c r="D11" s="13"/>
      <c r="E11" s="13"/>
      <c r="F11" s="13"/>
    </row>
    <row r="12" spans="1:6" x14ac:dyDescent="0.2">
      <c r="A12" s="10" t="str">
        <f>Overview!A12</f>
        <v>Chemical weathering</v>
      </c>
      <c r="B12" s="10" t="s">
        <v>87</v>
      </c>
      <c r="C12" s="12">
        <v>1</v>
      </c>
      <c r="D12" s="13"/>
      <c r="E12" s="13"/>
      <c r="F12" s="13"/>
    </row>
    <row r="13" spans="1:6" x14ac:dyDescent="0.2">
      <c r="A13" s="10" t="str">
        <f>Overview!A13</f>
        <v>Bioturbation</v>
      </c>
      <c r="B13" s="10" t="s">
        <v>86</v>
      </c>
      <c r="C13" s="12"/>
      <c r="D13" s="13"/>
      <c r="E13" s="13"/>
      <c r="F13" s="13"/>
    </row>
    <row r="14" spans="1:6" x14ac:dyDescent="0.2">
      <c r="A14" s="10" t="str">
        <f>Overview!A14</f>
        <v>Bioturbation</v>
      </c>
      <c r="B14" s="10" t="s">
        <v>87</v>
      </c>
      <c r="C14" s="12"/>
      <c r="D14" s="13"/>
      <c r="E14" s="13"/>
      <c r="F14" s="13"/>
    </row>
    <row r="15" spans="1:6" x14ac:dyDescent="0.2">
      <c r="A15" s="10" t="str">
        <f>Overview!A15</f>
        <v>Melanization</v>
      </c>
      <c r="B15" s="10" t="s">
        <v>86</v>
      </c>
      <c r="C15" s="12"/>
      <c r="D15" s="13"/>
      <c r="E15" s="13"/>
      <c r="F15" s="13"/>
    </row>
    <row r="16" spans="1:6" x14ac:dyDescent="0.2">
      <c r="A16" s="10" t="str">
        <f>Overview!A16</f>
        <v>Melanization</v>
      </c>
      <c r="B16" s="10" t="s">
        <v>87</v>
      </c>
      <c r="C16" s="12"/>
      <c r="D16" s="13"/>
      <c r="E16" s="13"/>
      <c r="F16" s="13"/>
    </row>
    <row r="17" spans="1:6" x14ac:dyDescent="0.2">
      <c r="A17" s="10" t="str">
        <f>Overview!A17</f>
        <v>Argilluviation</v>
      </c>
      <c r="B17" s="10" t="s">
        <v>86</v>
      </c>
      <c r="C17" s="12"/>
      <c r="D17" s="13"/>
      <c r="E17" s="13"/>
      <c r="F17" s="13"/>
    </row>
    <row r="18" spans="1:6" x14ac:dyDescent="0.2">
      <c r="A18" s="10" t="str">
        <f>Overview!A18</f>
        <v>Argilluviation</v>
      </c>
      <c r="B18" s="10" t="s">
        <v>87</v>
      </c>
      <c r="C18" s="12"/>
      <c r="D18" s="13"/>
      <c r="E18" s="13"/>
      <c r="F18" s="13"/>
    </row>
    <row r="19" spans="1:6" x14ac:dyDescent="0.2">
      <c r="A19" s="10" t="str">
        <f>Overview!A19</f>
        <v>Calcification</v>
      </c>
      <c r="B19" s="10" t="s">
        <v>86</v>
      </c>
      <c r="C19" s="12"/>
      <c r="D19" s="13"/>
      <c r="E19" s="13"/>
      <c r="F19" s="13"/>
    </row>
    <row r="20" spans="1:6" x14ac:dyDescent="0.2">
      <c r="A20" s="10" t="str">
        <f>Overview!A20</f>
        <v>Calcification</v>
      </c>
      <c r="B20" s="10" t="s">
        <v>87</v>
      </c>
      <c r="C20" s="12"/>
      <c r="D20" s="13"/>
      <c r="E20" s="13"/>
      <c r="F20" s="13"/>
    </row>
    <row r="21" spans="1:6" x14ac:dyDescent="0.2">
      <c r="A21" s="10" t="str">
        <f>Overview!A21</f>
        <v>Base cation leaching</v>
      </c>
      <c r="B21" s="10" t="s">
        <v>86</v>
      </c>
      <c r="C21" s="12"/>
      <c r="D21" s="13"/>
      <c r="E21" s="13"/>
      <c r="F21" s="13"/>
    </row>
    <row r="22" spans="1:6" x14ac:dyDescent="0.2">
      <c r="A22" s="10" t="str">
        <f>Overview!A22</f>
        <v>Base cation leaching</v>
      </c>
      <c r="B22" s="10" t="s">
        <v>87</v>
      </c>
      <c r="C22" s="12">
        <v>1</v>
      </c>
      <c r="D22" s="13"/>
      <c r="E22" s="13"/>
      <c r="F22" s="13"/>
    </row>
    <row r="23" spans="1:6" x14ac:dyDescent="0.2">
      <c r="A23" s="10" t="str">
        <f>Overview!A23</f>
        <v>Biological enrichment of cations</v>
      </c>
      <c r="B23" s="10" t="s">
        <v>86</v>
      </c>
      <c r="C23" s="12"/>
      <c r="D23" s="13"/>
      <c r="E23" s="13"/>
      <c r="F23" s="13"/>
    </row>
    <row r="24" spans="1:6" x14ac:dyDescent="0.2">
      <c r="A24" s="10" t="str">
        <f>Overview!A24</f>
        <v>Biological enrichment of cations</v>
      </c>
      <c r="B24" s="10" t="s">
        <v>87</v>
      </c>
      <c r="C24" s="12">
        <v>1</v>
      </c>
      <c r="D24" s="13"/>
      <c r="E24" s="13"/>
      <c r="F24" s="13"/>
    </row>
    <row r="25" spans="1:6" x14ac:dyDescent="0.2">
      <c r="A25" s="10" t="str">
        <f>Overview!A25</f>
        <v>Ferralitization</v>
      </c>
      <c r="B25" s="10" t="s">
        <v>86</v>
      </c>
      <c r="C25" s="12"/>
      <c r="D25" s="13"/>
      <c r="E25" s="13"/>
      <c r="F25" s="13"/>
    </row>
    <row r="26" spans="1:6" x14ac:dyDescent="0.2">
      <c r="A26" s="10" t="str">
        <f>Overview!A26</f>
        <v>Ferralitization</v>
      </c>
      <c r="B26" s="10" t="s">
        <v>87</v>
      </c>
      <c r="C26" s="12"/>
      <c r="D26" s="13"/>
      <c r="E26" s="13"/>
      <c r="F26" s="13"/>
    </row>
    <row r="27" spans="1:6" x14ac:dyDescent="0.2">
      <c r="A27" s="10" t="str">
        <f>Overview!A27</f>
        <v>Anthrosolization</v>
      </c>
      <c r="B27" s="10" t="s">
        <v>86</v>
      </c>
      <c r="C27" s="12"/>
      <c r="D27" s="13"/>
      <c r="E27" s="13"/>
      <c r="F27" s="13"/>
    </row>
    <row r="28" spans="1:6" x14ac:dyDescent="0.2">
      <c r="A28" s="10" t="str">
        <f>Overview!A28</f>
        <v>Anthrosolization</v>
      </c>
      <c r="B28" s="10" t="s">
        <v>87</v>
      </c>
      <c r="C28" s="12"/>
      <c r="D28" s="13"/>
      <c r="E28" s="13"/>
      <c r="F28" s="13"/>
    </row>
    <row r="29" spans="1:6" x14ac:dyDescent="0.2">
      <c r="A29" s="10" t="str">
        <f>Overview!A29</f>
        <v>Gleization</v>
      </c>
      <c r="B29" s="10" t="s">
        <v>86</v>
      </c>
      <c r="C29" s="12"/>
      <c r="D29" s="13"/>
      <c r="E29" s="13"/>
      <c r="F29" s="13"/>
    </row>
    <row r="30" spans="1:6" x14ac:dyDescent="0.2">
      <c r="A30" s="10" t="str">
        <f>Overview!A30</f>
        <v>Gleization</v>
      </c>
      <c r="B30" s="10" t="s">
        <v>87</v>
      </c>
      <c r="C30" s="12"/>
      <c r="D30" s="13"/>
      <c r="E30" s="13"/>
      <c r="F30" s="13"/>
    </row>
    <row r="31" spans="1:6" x14ac:dyDescent="0.2">
      <c r="A31" s="10" t="str">
        <f>Overview!A31</f>
        <v>Silification</v>
      </c>
      <c r="B31" s="10" t="s">
        <v>86</v>
      </c>
      <c r="C31" s="12"/>
      <c r="D31" s="13"/>
      <c r="E31" s="13"/>
      <c r="F31" s="13"/>
    </row>
    <row r="32" spans="1:6" x14ac:dyDescent="0.2">
      <c r="A32" s="10" t="str">
        <f>Overview!A32</f>
        <v>Silification</v>
      </c>
      <c r="B32" s="10" t="s">
        <v>87</v>
      </c>
      <c r="C32" s="12">
        <v>1</v>
      </c>
      <c r="D32" s="13"/>
      <c r="E32" s="13"/>
      <c r="F32" s="13"/>
    </row>
    <row r="33" spans="1:6" x14ac:dyDescent="0.2">
      <c r="A33" s="10" t="str">
        <f>Overview!A33</f>
        <v>Paludization</v>
      </c>
      <c r="B33" s="10" t="s">
        <v>86</v>
      </c>
      <c r="C33" s="12"/>
      <c r="D33" s="13"/>
      <c r="E33" s="13"/>
      <c r="F33" s="13"/>
    </row>
    <row r="34" spans="1:6" x14ac:dyDescent="0.2">
      <c r="A34" s="10" t="str">
        <f>Overview!A34</f>
        <v>Paludization</v>
      </c>
      <c r="B34" s="10" t="s">
        <v>87</v>
      </c>
      <c r="C34" s="12"/>
      <c r="D34" s="13"/>
      <c r="E34" s="13"/>
      <c r="F34" s="13"/>
    </row>
    <row r="35" spans="1:6" x14ac:dyDescent="0.2">
      <c r="A35" s="10" t="str">
        <f>Overview!A35</f>
        <v>Vertization</v>
      </c>
      <c r="B35" s="10" t="s">
        <v>86</v>
      </c>
      <c r="C35" s="12"/>
      <c r="D35" s="13"/>
      <c r="E35" s="13"/>
      <c r="F35" s="13"/>
    </row>
    <row r="36" spans="1:6" x14ac:dyDescent="0.2">
      <c r="A36" s="10" t="str">
        <f>Overview!A36</f>
        <v>Vertization</v>
      </c>
      <c r="B36" s="10" t="s">
        <v>87</v>
      </c>
      <c r="C36" s="12"/>
      <c r="D36" s="13"/>
      <c r="E36" s="13"/>
      <c r="F36" s="13"/>
    </row>
    <row r="37" spans="1:6" x14ac:dyDescent="0.2">
      <c r="A37" s="10" t="str">
        <f>Overview!A37</f>
        <v>Andosolization</v>
      </c>
      <c r="B37" s="10" t="s">
        <v>86</v>
      </c>
      <c r="C37" s="12"/>
      <c r="D37" s="13"/>
      <c r="E37" s="13"/>
      <c r="F37" s="13"/>
    </row>
    <row r="38" spans="1:6" x14ac:dyDescent="0.2">
      <c r="A38" s="10" t="str">
        <f>Overview!A38</f>
        <v>Andosolization</v>
      </c>
      <c r="B38" s="10" t="s">
        <v>87</v>
      </c>
      <c r="C38" s="12"/>
      <c r="D38" s="13"/>
      <c r="E38" s="13"/>
      <c r="F38" s="13"/>
    </row>
    <row r="39" spans="1:6" x14ac:dyDescent="0.2">
      <c r="A39" s="10" t="str">
        <f>Overview!A39</f>
        <v>Podzolisation</v>
      </c>
      <c r="B39" s="10" t="s">
        <v>86</v>
      </c>
      <c r="C39" s="12"/>
      <c r="D39" s="13"/>
      <c r="E39" s="13"/>
      <c r="F39" s="13"/>
    </row>
    <row r="40" spans="1:6" x14ac:dyDescent="0.2">
      <c r="A40" s="10" t="str">
        <f>Overview!A40</f>
        <v>Podzolisation</v>
      </c>
      <c r="B40" s="10" t="s">
        <v>87</v>
      </c>
      <c r="C40" s="12"/>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sheetData>
  <mergeCells count="1">
    <mergeCell ref="C3:F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workbookViewId="0">
      <selection activeCell="C40" sqref="C40"/>
    </sheetView>
  </sheetViews>
  <sheetFormatPr defaultRowHeight="11.25" x14ac:dyDescent="0.2"/>
  <cols>
    <col min="1" max="1" width="23" style="8" bestFit="1" customWidth="1"/>
    <col min="2" max="2" width="11.42578125" style="8" customWidth="1"/>
    <col min="3" max="6" width="12.7109375" style="8" customWidth="1"/>
    <col min="7" max="8" width="9.140625" style="8"/>
    <col min="9" max="9" width="32" style="8" bestFit="1" customWidth="1"/>
    <col min="10" max="10" width="6.85546875" style="8" bestFit="1" customWidth="1"/>
    <col min="11" max="11" width="12.42578125" style="8" bestFit="1" customWidth="1"/>
    <col min="12" max="13" width="6" style="8" bestFit="1" customWidth="1"/>
    <col min="14" max="16384" width="9.140625" style="8"/>
  </cols>
  <sheetData>
    <row r="1" spans="1:13" x14ac:dyDescent="0.2">
      <c r="C1" s="14" t="s">
        <v>158</v>
      </c>
    </row>
    <row r="2" spans="1:13" x14ac:dyDescent="0.2">
      <c r="A2" s="9" t="s">
        <v>109</v>
      </c>
    </row>
    <row r="3" spans="1:13" x14ac:dyDescent="0.2">
      <c r="C3" s="51" t="s">
        <v>110</v>
      </c>
      <c r="D3" s="51"/>
      <c r="E3" s="51"/>
      <c r="F3" s="51"/>
    </row>
    <row r="4" spans="1:13" x14ac:dyDescent="0.2">
      <c r="A4" s="9" t="s">
        <v>113</v>
      </c>
      <c r="B4" s="9" t="s">
        <v>106</v>
      </c>
      <c r="C4" s="11" t="s">
        <v>194</v>
      </c>
      <c r="D4" s="11" t="s">
        <v>193</v>
      </c>
      <c r="E4" s="11" t="s">
        <v>225</v>
      </c>
      <c r="F4" s="11" t="s">
        <v>192</v>
      </c>
      <c r="I4" s="10"/>
      <c r="J4" s="10" t="str">
        <f t="shared" ref="J4:M5" si="0">C4</f>
        <v>profile models (1D+t)</v>
      </c>
      <c r="K4" s="10" t="str">
        <f t="shared" si="0"/>
        <v>distributed profile models (1D+t)</v>
      </c>
      <c r="L4" s="10" t="str">
        <f t="shared" si="0"/>
        <v>Catena or soil depth models (2D+t)</v>
      </c>
      <c r="M4" s="10" t="str">
        <f t="shared" si="0"/>
        <v>soilscape development models (3D+t)</v>
      </c>
    </row>
    <row r="5" spans="1:13" x14ac:dyDescent="0.2">
      <c r="A5" s="10" t="s">
        <v>85</v>
      </c>
      <c r="B5" s="10" t="s">
        <v>86</v>
      </c>
      <c r="C5" s="20">
        <f>('1'!C5+'2'!C5+'3'!C5+'4'!C5+'5'!C5+'6'!C5+'7'!C5+'8'!C5+'9'!C5+'10'!C5+'11'!C5+'12'!C5+'13'!C5+'14'!C5+'15'!C5+'16'!C5+'17'!C5+'18'!C5+'19'!C5+'20'!C5+'21'!C5+'22'!C5+'23'!C5+'24'!C5+'25'!C5+'26'!C5+'27'!C5+'28'!C5+'29'!C5+'30'!C5+'31'!C5+'32'!C5+'33'!C5+'34'!C5+'35'!C5+'36'!C5+'37'!C5+'38'!C5+'39'!C5+'40'!C5)/COUNT(Papers!$E$2:$E$41)</f>
        <v>1</v>
      </c>
      <c r="D5" s="20">
        <f>('1'!D5+'2'!D5+'3'!D5+'4'!D5+'5'!D5+'6'!D5+'7'!D5+'8'!D5+'9'!D5+'10'!D5+'11'!D5+'12'!D5+'13'!D5+'14'!D5+'15'!D5+'16'!D5+'17'!D5+'18'!D5+'19'!D5+'20'!D5+'21'!D5+'22'!D5+'23'!D5+'24'!D5+'25'!D5+'26'!D5+'27'!D5+'28'!D5+'29'!D5+'30'!D5+'31'!D5+'32'!D5+'33'!D5+'34'!D5+'35'!D5+'36'!D5+'37'!D5+'38'!D5+'39'!D5+'40'!D5)/COUNT(Papers!$E$2:$E$41)</f>
        <v>0</v>
      </c>
      <c r="E5" s="20">
        <f>('1'!E5+'2'!E5+'3'!E5+'4'!E5+'5'!E5+'6'!E5+'7'!E5+'8'!E5+'9'!E5+'10'!E5+'11'!E5+'12'!E5+'13'!E5+'14'!E5+'15'!E5+'16'!E5+'17'!E5+'18'!E5+'19'!E5+'20'!E5+'21'!E5+'22'!E5+'23'!E5+'24'!E5+'25'!E5+'26'!E5+'27'!E5+'28'!E5+'29'!E5+'30'!E5+'31'!E5+'32'!E5+'33'!E5+'34'!E5+'35'!E5+'36'!E5+'37'!E5+'38'!E5+'39'!E5+'40'!E5)/COUNT(Papers!$E$2:$E$41)</f>
        <v>3</v>
      </c>
      <c r="F5" s="20">
        <f>('1'!F5+'2'!F5+'3'!F5+'4'!F5+'5'!F5+'6'!F5+'7'!F5+'8'!F5+'9'!F5+'10'!F5+'11'!F5+'12'!F5+'13'!F5+'14'!F5+'15'!F5+'16'!F5+'17'!F5+'18'!F5+'19'!F5+'20'!F5+'21'!F5+'22'!F5+'23'!F5+'24'!F5+'25'!F5+'26'!F5+'27'!F5+'28'!F5+'29'!F5+'30'!F5+'31'!F5+'32'!F5+'33'!F5+'34'!F5+'35'!F5+'36'!F5+'37'!F5+'38'!F5+'39'!F5+'40'!F5)/COUNT(Papers!$E$2:$E$41)</f>
        <v>3</v>
      </c>
      <c r="I5" s="10" t="str">
        <f t="shared" ref="I5:I40" si="1">IF(SUM(J5:M5)=0,"",A5&amp;"-"&amp;B5)</f>
        <v>Erosion-Empirical</v>
      </c>
      <c r="J5" s="22">
        <f t="shared" si="0"/>
        <v>1</v>
      </c>
      <c r="K5" s="22">
        <f t="shared" si="0"/>
        <v>0</v>
      </c>
      <c r="L5" s="22">
        <f t="shared" si="0"/>
        <v>3</v>
      </c>
      <c r="M5" s="22">
        <f t="shared" si="0"/>
        <v>3</v>
      </c>
    </row>
    <row r="6" spans="1:13" x14ac:dyDescent="0.2">
      <c r="A6" s="10" t="s">
        <v>85</v>
      </c>
      <c r="B6" s="10" t="s">
        <v>87</v>
      </c>
      <c r="C6" s="20">
        <f>('1'!C6+'2'!C6+'3'!C6+'4'!C6+'5'!C6+'6'!C6+'7'!C6+'8'!C6+'9'!C6+'10'!C6+'11'!C6+'12'!C6+'13'!C6+'14'!C6+'15'!C6+'16'!C6+'17'!C6+'18'!C6+'19'!C6+'20'!C6+'21'!C6+'22'!C6+'23'!C6+'24'!C6+'25'!C6+'26'!C6+'27'!C6+'28'!C6+'29'!C6+'30'!C6+'31'!C6+'32'!C6+'33'!C6+'34'!C6+'35'!C6+'36'!C6+'37'!C6+'38'!C6+'39'!C6+'40'!C6)/COUNT(Papers!$E$2:$E$41)</f>
        <v>0</v>
      </c>
      <c r="D6" s="20">
        <f>('1'!D6+'2'!D6+'3'!D6+'4'!D6+'5'!D6+'6'!D6+'7'!D6+'8'!D6+'9'!D6+'10'!D6+'11'!D6+'12'!D6+'13'!D6+'14'!D6+'15'!D6+'16'!D6+'17'!D6+'18'!D6+'19'!D6+'20'!D6+'21'!D6+'22'!D6+'23'!D6+'24'!D6+'25'!D6+'26'!D6+'27'!D6+'28'!D6+'29'!D6+'30'!D6+'31'!D6+'32'!D6+'33'!D6+'34'!D6+'35'!D6+'36'!D6+'37'!D6+'38'!D6+'39'!D6+'40'!D6)/COUNT(Papers!$E$2:$E$41)</f>
        <v>0</v>
      </c>
      <c r="E6" s="20">
        <f>('1'!E6+'2'!E6+'3'!E6+'4'!E6+'5'!E6+'6'!E6+'7'!E6+'8'!E6+'9'!E6+'10'!E6+'11'!E6+'12'!E6+'13'!E6+'14'!E6+'15'!E6+'16'!E6+'17'!E6+'18'!E6+'19'!E6+'20'!E6+'21'!E6+'22'!E6+'23'!E6+'24'!E6+'25'!E6+'26'!E6+'27'!E6+'28'!E6+'29'!E6+'30'!E6+'31'!E6+'32'!E6+'33'!E6+'34'!E6+'35'!E6+'36'!E6+'37'!E6+'38'!E6+'39'!E6+'40'!E6)/COUNT(Papers!$E$2:$E$41)</f>
        <v>11</v>
      </c>
      <c r="F6" s="20">
        <f>('1'!F6+'2'!F6+'3'!F6+'4'!F6+'5'!F6+'6'!F6+'7'!F6+'8'!F6+'9'!F6+'10'!F6+'11'!F6+'12'!F6+'13'!F6+'14'!F6+'15'!F6+'16'!F6+'17'!F6+'18'!F6+'19'!F6+'20'!F6+'21'!F6+'22'!F6+'23'!F6+'24'!F6+'25'!F6+'26'!F6+'27'!F6+'28'!F6+'29'!F6+'30'!F6+'31'!F6+'32'!F6+'33'!F6+'34'!F6+'35'!F6+'36'!F6+'37'!F6+'38'!F6+'39'!F6+'40'!F6)/COUNT(Papers!$E$2:$E$41)</f>
        <v>4</v>
      </c>
      <c r="I6" s="10" t="str">
        <f t="shared" si="1"/>
        <v>Erosion-Mechanistic</v>
      </c>
      <c r="J6" s="22">
        <f t="shared" ref="J6:J50" si="2">C6</f>
        <v>0</v>
      </c>
      <c r="K6" s="22">
        <f t="shared" ref="K6:K20" si="3">D6</f>
        <v>0</v>
      </c>
      <c r="L6" s="22">
        <f t="shared" ref="L6:L20" si="4">E6</f>
        <v>11</v>
      </c>
      <c r="M6" s="22">
        <f t="shared" ref="M6:M20" si="5">F6</f>
        <v>4</v>
      </c>
    </row>
    <row r="7" spans="1:13" x14ac:dyDescent="0.2">
      <c r="A7" s="10" t="s">
        <v>190</v>
      </c>
      <c r="B7" s="10" t="s">
        <v>86</v>
      </c>
      <c r="C7" s="20">
        <f>('1'!C7+'2'!C7+'3'!C7+'4'!C7+'5'!C7+'6'!C7+'7'!C7+'8'!C7+'9'!C7+'10'!C7+'11'!C7+'12'!C7+'13'!C7+'14'!C7+'15'!C7+'16'!C7+'17'!C7+'18'!C7+'19'!C7+'20'!C7+'21'!C7+'22'!C7+'23'!C7+'24'!C7+'25'!C7+'26'!C7+'27'!C7+'28'!C7+'29'!C7+'30'!C7+'31'!C7+'32'!C7+'33'!C7+'34'!C7+'35'!C7+'36'!C7+'37'!C7+'38'!C7+'39'!C7+'40'!C7)/COUNT(Papers!$E$2:$E$41)</f>
        <v>0</v>
      </c>
      <c r="D7" s="20">
        <f>('1'!D7+'2'!D7+'3'!D7+'4'!D7+'5'!D7+'6'!D7+'7'!D7+'8'!D7+'9'!D7+'10'!D7+'11'!D7+'12'!D7+'13'!D7+'14'!D7+'15'!D7+'16'!D7+'17'!D7+'18'!D7+'19'!D7+'20'!D7+'21'!D7+'22'!D7+'23'!D7+'24'!D7+'25'!D7+'26'!D7+'27'!D7+'28'!D7+'29'!D7+'30'!D7+'31'!D7+'32'!D7+'33'!D7+'34'!D7+'35'!D7+'36'!D7+'37'!D7+'38'!D7+'39'!D7+'40'!D7)/COUNT(Papers!$E$2:$E$41)</f>
        <v>0</v>
      </c>
      <c r="E7" s="20">
        <f>('1'!E7+'2'!E7+'3'!E7+'4'!E7+'5'!E7+'6'!E7+'7'!E7+'8'!E7+'9'!E7+'10'!E7+'11'!E7+'12'!E7+'13'!E7+'14'!E7+'15'!E7+'16'!E7+'17'!E7+'18'!E7+'19'!E7+'20'!E7+'21'!E7+'22'!E7+'23'!E7+'24'!E7+'25'!E7+'26'!E7+'27'!E7+'28'!E7+'29'!E7+'30'!E7+'31'!E7+'32'!E7+'33'!E7+'34'!E7+'35'!E7+'36'!E7+'37'!E7+'38'!E7+'39'!E7+'40'!E7)/COUNT(Papers!$E$2:$E$41)</f>
        <v>3</v>
      </c>
      <c r="F7" s="20">
        <f>('1'!F7+'2'!F7+'3'!F7+'4'!F7+'5'!F7+'6'!F7+'7'!F7+'8'!F7+'9'!F7+'10'!F7+'11'!F7+'12'!F7+'13'!F7+'14'!F7+'15'!F7+'16'!F7+'17'!F7+'18'!F7+'19'!F7+'20'!F7+'21'!F7+'22'!F7+'23'!F7+'24'!F7+'25'!F7+'26'!F7+'27'!F7+'28'!F7+'29'!F7+'30'!F7+'31'!F7+'32'!F7+'33'!F7+'34'!F7+'35'!F7+'36'!F7+'37'!F7+'38'!F7+'39'!F7+'40'!F7)/COUNT(Papers!$E$2:$E$41)</f>
        <v>3</v>
      </c>
      <c r="I7" s="10" t="str">
        <f t="shared" si="1"/>
        <v>Deposition-Empirical</v>
      </c>
      <c r="J7" s="22">
        <f t="shared" si="2"/>
        <v>0</v>
      </c>
      <c r="K7" s="22">
        <f t="shared" si="3"/>
        <v>0</v>
      </c>
      <c r="L7" s="22">
        <f t="shared" si="4"/>
        <v>3</v>
      </c>
      <c r="M7" s="22">
        <f t="shared" si="5"/>
        <v>3</v>
      </c>
    </row>
    <row r="8" spans="1:13" x14ac:dyDescent="0.2">
      <c r="A8" s="10" t="s">
        <v>190</v>
      </c>
      <c r="B8" s="10" t="s">
        <v>87</v>
      </c>
      <c r="C8" s="20">
        <f>('1'!C8+'2'!C8+'3'!C8+'4'!C8+'5'!C8+'6'!C8+'7'!C8+'8'!C8+'9'!C8+'10'!C8+'11'!C8+'12'!C8+'13'!C8+'14'!C8+'15'!C8+'16'!C8+'17'!C8+'18'!C8+'19'!C8+'20'!C8+'21'!C8+'22'!C8+'23'!C8+'24'!C8+'25'!C8+'26'!C8+'27'!C8+'28'!C8+'29'!C8+'30'!C8+'31'!C8+'32'!C8+'33'!C8+'34'!C8+'35'!C8+'36'!C8+'37'!C8+'38'!C8+'39'!C8+'40'!C8)/COUNT(Papers!$E$2:$E$41)</f>
        <v>0</v>
      </c>
      <c r="D8" s="20">
        <f>('1'!D8+'2'!D8+'3'!D8+'4'!D8+'5'!D8+'6'!D8+'7'!D8+'8'!D8+'9'!D8+'10'!D8+'11'!D8+'12'!D8+'13'!D8+'14'!D8+'15'!D8+'16'!D8+'17'!D8+'18'!D8+'19'!D8+'20'!D8+'21'!D8+'22'!D8+'23'!D8+'24'!D8+'25'!D8+'26'!D8+'27'!D8+'28'!D8+'29'!D8+'30'!D8+'31'!D8+'32'!D8+'33'!D8+'34'!D8+'35'!D8+'36'!D8+'37'!D8+'38'!D8+'39'!D8+'40'!D8)/COUNT(Papers!$E$2:$E$41)</f>
        <v>0</v>
      </c>
      <c r="E8" s="20">
        <f>('1'!E8+'2'!E8+'3'!E8+'4'!E8+'5'!E8+'6'!E8+'7'!E8+'8'!E8+'9'!E8+'10'!E8+'11'!E8+'12'!E8+'13'!E8+'14'!E8+'15'!E8+'16'!E8+'17'!E8+'18'!E8+'19'!E8+'20'!E8+'21'!E8+'22'!E8+'23'!E8+'24'!E8+'25'!E8+'26'!E8+'27'!E8+'28'!E8+'29'!E8+'30'!E8+'31'!E8+'32'!E8+'33'!E8+'34'!E8+'35'!E8+'36'!E8+'37'!E8+'38'!E8+'39'!E8+'40'!E8)/COUNT(Papers!$E$2:$E$41)</f>
        <v>11</v>
      </c>
      <c r="F8" s="20">
        <f>('1'!F8+'2'!F8+'3'!F8+'4'!F8+'5'!F8+'6'!F8+'7'!F8+'8'!F8+'9'!F8+'10'!F8+'11'!F8+'12'!F8+'13'!F8+'14'!F8+'15'!F8+'16'!F8+'17'!F8+'18'!F8+'19'!F8+'20'!F8+'21'!F8+'22'!F8+'23'!F8+'24'!F8+'25'!F8+'26'!F8+'27'!F8+'28'!F8+'29'!F8+'30'!F8+'31'!F8+'32'!F8+'33'!F8+'34'!F8+'35'!F8+'36'!F8+'37'!F8+'38'!F8+'39'!F8+'40'!F8)/COUNT(Papers!$E$2:$E$41)</f>
        <v>4</v>
      </c>
      <c r="I8" s="10" t="str">
        <f t="shared" si="1"/>
        <v>Deposition-Mechanistic</v>
      </c>
      <c r="J8" s="22">
        <f t="shared" si="2"/>
        <v>0</v>
      </c>
      <c r="K8" s="22">
        <f t="shared" si="3"/>
        <v>0</v>
      </c>
      <c r="L8" s="22">
        <f t="shared" si="4"/>
        <v>11</v>
      </c>
      <c r="M8" s="22">
        <f t="shared" si="5"/>
        <v>4</v>
      </c>
    </row>
    <row r="9" spans="1:13" x14ac:dyDescent="0.2">
      <c r="A9" s="10" t="s">
        <v>92</v>
      </c>
      <c r="B9" s="10" t="s">
        <v>86</v>
      </c>
      <c r="C9" s="20">
        <f>('1'!C9+'2'!C9+'3'!C9+'4'!C9+'5'!C9+'6'!C9+'7'!C9+'8'!C9+'9'!C9+'10'!C9+'11'!C9+'12'!C9+'13'!C9+'14'!C9+'15'!C9+'16'!C9+'17'!C9+'18'!C9+'19'!C9+'20'!C9+'21'!C9+'22'!C9+'23'!C9+'24'!C9+'25'!C9+'26'!C9+'27'!C9+'28'!C9+'29'!C9+'30'!C9+'31'!C9+'32'!C9+'33'!C9+'34'!C9+'35'!C9+'36'!C9+'37'!C9+'38'!C9+'39'!C9+'40'!C9)/COUNT(Papers!$E$2:$E$41)</f>
        <v>0</v>
      </c>
      <c r="D9" s="20">
        <f>('1'!D9+'2'!D9+'3'!D9+'4'!D9+'5'!D9+'6'!D9+'7'!D9+'8'!D9+'9'!D9+'10'!D9+'11'!D9+'12'!D9+'13'!D9+'14'!D9+'15'!D9+'16'!D9+'17'!D9+'18'!D9+'19'!D9+'20'!D9+'21'!D9+'22'!D9+'23'!D9+'24'!D9+'25'!D9+'26'!D9+'27'!D9+'28'!D9+'29'!D9+'30'!D9+'31'!D9+'32'!D9+'33'!D9+'34'!D9+'35'!D9+'36'!D9+'37'!D9+'38'!D9+'39'!D9+'40'!D9)/COUNT(Papers!$E$2:$E$41)</f>
        <v>0</v>
      </c>
      <c r="E9" s="20">
        <f>('1'!E9+'2'!E9+'3'!E9+'4'!E9+'5'!E9+'6'!E9+'7'!E9+'8'!E9+'9'!E9+'10'!E9+'11'!E9+'12'!E9+'13'!E9+'14'!E9+'15'!E9+'16'!E9+'17'!E9+'18'!E9+'19'!E9+'20'!E9+'21'!E9+'22'!E9+'23'!E9+'24'!E9+'25'!E9+'26'!E9+'27'!E9+'28'!E9+'29'!E9+'30'!E9+'31'!E9+'32'!E9+'33'!E9+'34'!E9+'35'!E9+'36'!E9+'37'!E9+'38'!E9+'39'!E9+'40'!E9)/COUNT(Papers!$E$2:$E$41)</f>
        <v>7</v>
      </c>
      <c r="F9" s="20">
        <f>('1'!F9+'2'!F9+'3'!F9+'4'!F9+'5'!F9+'6'!F9+'7'!F9+'8'!F9+'9'!F9+'10'!F9+'11'!F9+'12'!F9+'13'!F9+'14'!F9+'15'!F9+'16'!F9+'17'!F9+'18'!F9+'19'!F9+'20'!F9+'21'!F9+'22'!F9+'23'!F9+'24'!F9+'25'!F9+'26'!F9+'27'!F9+'28'!F9+'29'!F9+'30'!F9+'31'!F9+'32'!F9+'33'!F9+'34'!F9+'35'!F9+'36'!F9+'37'!F9+'38'!F9+'39'!F9+'40'!F9)/COUNT(Papers!$E$2:$E$41)</f>
        <v>5</v>
      </c>
      <c r="I9" s="10" t="str">
        <f t="shared" si="1"/>
        <v>Physical weathering-Empirical</v>
      </c>
      <c r="J9" s="22">
        <f t="shared" si="2"/>
        <v>0</v>
      </c>
      <c r="K9" s="22">
        <f t="shared" si="3"/>
        <v>0</v>
      </c>
      <c r="L9" s="22">
        <f t="shared" si="4"/>
        <v>7</v>
      </c>
      <c r="M9" s="22">
        <f t="shared" si="5"/>
        <v>5</v>
      </c>
    </row>
    <row r="10" spans="1:13" x14ac:dyDescent="0.2">
      <c r="A10" s="10" t="s">
        <v>92</v>
      </c>
      <c r="B10" s="10" t="s">
        <v>87</v>
      </c>
      <c r="C10" s="20">
        <f>('1'!C10+'2'!C10+'3'!C10+'4'!C10+'5'!C10+'6'!C10+'7'!C10+'8'!C10+'9'!C10+'10'!C10+'11'!C10+'12'!C10+'13'!C10+'14'!C10+'15'!C10+'16'!C10+'17'!C10+'18'!C10+'19'!C10+'20'!C10+'21'!C10+'22'!C10+'23'!C10+'24'!C10+'25'!C10+'26'!C10+'27'!C10+'28'!C10+'29'!C10+'30'!C10+'31'!C10+'32'!C10+'33'!C10+'34'!C10+'35'!C10+'36'!C10+'37'!C10+'38'!C10+'39'!C10+'40'!C10)/COUNT(Papers!$E$2:$E$41)</f>
        <v>8</v>
      </c>
      <c r="D10" s="20">
        <f>('1'!D10+'2'!D10+'3'!D10+'4'!D10+'5'!D10+'6'!D10+'7'!D10+'8'!D10+'9'!D10+'10'!D10+'11'!D10+'12'!D10+'13'!D10+'14'!D10+'15'!D10+'16'!D10+'17'!D10+'18'!D10+'19'!D10+'20'!D10+'21'!D10+'22'!D10+'23'!D10+'24'!D10+'25'!D10+'26'!D10+'27'!D10+'28'!D10+'29'!D10+'30'!D10+'31'!D10+'32'!D10+'33'!D10+'34'!D10+'35'!D10+'36'!D10+'37'!D10+'38'!D10+'39'!D10+'40'!D10)/COUNT(Papers!$E$2:$E$41)</f>
        <v>2</v>
      </c>
      <c r="E10" s="20">
        <f>('1'!E10+'2'!E10+'3'!E10+'4'!E10+'5'!E10+'6'!E10+'7'!E10+'8'!E10+'9'!E10+'10'!E10+'11'!E10+'12'!E10+'13'!E10+'14'!E10+'15'!E10+'16'!E10+'17'!E10+'18'!E10+'19'!E10+'20'!E10+'21'!E10+'22'!E10+'23'!E10+'24'!E10+'25'!E10+'26'!E10+'27'!E10+'28'!E10+'29'!E10+'30'!E10+'31'!E10+'32'!E10+'33'!E10+'34'!E10+'35'!E10+'36'!E10+'37'!E10+'38'!E10+'39'!E10+'40'!E10)/COUNT(Papers!$E$2:$E$41)</f>
        <v>1</v>
      </c>
      <c r="F10" s="20">
        <f>('1'!F10+'2'!F10+'3'!F10+'4'!F10+'5'!F10+'6'!F10+'7'!F10+'8'!F10+'9'!F10+'10'!F10+'11'!F10+'12'!F10+'13'!F10+'14'!F10+'15'!F10+'16'!F10+'17'!F10+'18'!F10+'19'!F10+'20'!F10+'21'!F10+'22'!F10+'23'!F10+'24'!F10+'25'!F10+'26'!F10+'27'!F10+'28'!F10+'29'!F10+'30'!F10+'31'!F10+'32'!F10+'33'!F10+'34'!F10+'35'!F10+'36'!F10+'37'!F10+'38'!F10+'39'!F10+'40'!F10)/COUNT(Papers!$E$2:$E$41)</f>
        <v>0</v>
      </c>
      <c r="I10" s="10" t="str">
        <f t="shared" si="1"/>
        <v>Physical weathering-Mechanistic</v>
      </c>
      <c r="J10" s="22">
        <f t="shared" si="2"/>
        <v>8</v>
      </c>
      <c r="K10" s="22">
        <f t="shared" si="3"/>
        <v>2</v>
      </c>
      <c r="L10" s="22">
        <f t="shared" si="4"/>
        <v>1</v>
      </c>
      <c r="M10" s="22">
        <f t="shared" si="5"/>
        <v>0</v>
      </c>
    </row>
    <row r="11" spans="1:13" x14ac:dyDescent="0.2">
      <c r="A11" s="10" t="s">
        <v>93</v>
      </c>
      <c r="B11" s="10" t="s">
        <v>86</v>
      </c>
      <c r="C11" s="20">
        <f>('1'!C11+'2'!C11+'3'!C11+'4'!C11+'5'!C11+'6'!C11+'7'!C11+'8'!C11+'9'!C11+'10'!C11+'11'!C11+'12'!C11+'13'!C11+'14'!C11+'15'!C11+'16'!C11+'17'!C11+'18'!C11+'19'!C11+'20'!C11+'21'!C11+'22'!C11+'23'!C11+'24'!C11+'25'!C11+'26'!C11+'27'!C11+'28'!C11+'29'!C11+'30'!C11+'31'!C11+'32'!C11+'33'!C11+'34'!C11+'35'!C11+'36'!C11+'37'!C11+'38'!C11+'39'!C11+'40'!C11)/COUNT(Papers!$E$2:$E$41)</f>
        <v>1</v>
      </c>
      <c r="D11" s="20">
        <f>('1'!D11+'2'!D11+'3'!D11+'4'!D11+'5'!D11+'6'!D11+'7'!D11+'8'!D11+'9'!D11+'10'!D11+'11'!D11+'12'!D11+'13'!D11+'14'!D11+'15'!D11+'16'!D11+'17'!D11+'18'!D11+'19'!D11+'20'!D11+'21'!D11+'22'!D11+'23'!D11+'24'!D11+'25'!D11+'26'!D11+'27'!D11+'28'!D11+'29'!D11+'30'!D11+'31'!D11+'32'!D11+'33'!D11+'34'!D11+'35'!D11+'36'!D11+'37'!D11+'38'!D11+'39'!D11+'40'!D11)/COUNT(Papers!$E$2:$E$41)</f>
        <v>1</v>
      </c>
      <c r="E11" s="20">
        <f>('1'!E11+'2'!E11+'3'!E11+'4'!E11+'5'!E11+'6'!E11+'7'!E11+'8'!E11+'9'!E11+'10'!E11+'11'!E11+'12'!E11+'13'!E11+'14'!E11+'15'!E11+'16'!E11+'17'!E11+'18'!E11+'19'!E11+'20'!E11+'21'!E11+'22'!E11+'23'!E11+'24'!E11+'25'!E11+'26'!E11+'27'!E11+'28'!E11+'29'!E11+'30'!E11+'31'!E11+'32'!E11+'33'!E11+'34'!E11+'35'!E11+'36'!E11+'37'!E11+'38'!E11+'39'!E11+'40'!E11)/COUNT(Papers!$E$2:$E$41)</f>
        <v>6</v>
      </c>
      <c r="F11" s="20">
        <f>('1'!F11+'2'!F11+'3'!F11+'4'!F11+'5'!F11+'6'!F11+'7'!F11+'8'!F11+'9'!F11+'10'!F11+'11'!F11+'12'!F11+'13'!F11+'14'!F11+'15'!F11+'16'!F11+'17'!F11+'18'!F11+'19'!F11+'20'!F11+'21'!F11+'22'!F11+'23'!F11+'24'!F11+'25'!F11+'26'!F11+'27'!F11+'28'!F11+'29'!F11+'30'!F11+'31'!F11+'32'!F11+'33'!F11+'34'!F11+'35'!F11+'36'!F11+'37'!F11+'38'!F11+'39'!F11+'40'!F11)/COUNT(Papers!$E$2:$E$41)</f>
        <v>4</v>
      </c>
      <c r="I11" s="10" t="str">
        <f t="shared" si="1"/>
        <v>Chemical weathering-Empirical</v>
      </c>
      <c r="J11" s="22">
        <f t="shared" si="2"/>
        <v>1</v>
      </c>
      <c r="K11" s="22">
        <f t="shared" si="3"/>
        <v>1</v>
      </c>
      <c r="L11" s="22">
        <f t="shared" si="4"/>
        <v>6</v>
      </c>
      <c r="M11" s="22">
        <f t="shared" si="5"/>
        <v>4</v>
      </c>
    </row>
    <row r="12" spans="1:13" x14ac:dyDescent="0.2">
      <c r="A12" s="10" t="s">
        <v>93</v>
      </c>
      <c r="B12" s="10" t="s">
        <v>87</v>
      </c>
      <c r="C12" s="20">
        <f>('1'!C12+'2'!C12+'3'!C12+'4'!C12+'5'!C12+'6'!C12+'7'!C12+'8'!C12+'9'!C12+'10'!C12+'11'!C12+'12'!C12+'13'!C12+'14'!C12+'15'!C12+'16'!C12+'17'!C12+'18'!C12+'19'!C12+'20'!C12+'21'!C12+'22'!C12+'23'!C12+'24'!C12+'25'!C12+'26'!C12+'27'!C12+'28'!C12+'29'!C12+'30'!C12+'31'!C12+'32'!C12+'33'!C12+'34'!C12+'35'!C12+'36'!C12+'37'!C12+'38'!C12+'39'!C12+'40'!C12)/COUNT(Papers!$E$2:$E$41)</f>
        <v>13</v>
      </c>
      <c r="D12" s="20">
        <f>('1'!D12+'2'!D12+'3'!D12+'4'!D12+'5'!D12+'6'!D12+'7'!D12+'8'!D12+'9'!D12+'10'!D12+'11'!D12+'12'!D12+'13'!D12+'14'!D12+'15'!D12+'16'!D12+'17'!D12+'18'!D12+'19'!D12+'20'!D12+'21'!D12+'22'!D12+'23'!D12+'24'!D12+'25'!D12+'26'!D12+'27'!D12+'28'!D12+'29'!D12+'30'!D12+'31'!D12+'32'!D12+'33'!D12+'34'!D12+'35'!D12+'36'!D12+'37'!D12+'38'!D12+'39'!D12+'40'!D12)/COUNT(Papers!$E$2:$E$41)</f>
        <v>3</v>
      </c>
      <c r="E12" s="20">
        <f>('1'!E12+'2'!E12+'3'!E12+'4'!E12+'5'!E12+'6'!E12+'7'!E12+'8'!E12+'9'!E12+'10'!E12+'11'!E12+'12'!E12+'13'!E12+'14'!E12+'15'!E12+'16'!E12+'17'!E12+'18'!E12+'19'!E12+'20'!E12+'21'!E12+'22'!E12+'23'!E12+'24'!E12+'25'!E12+'26'!E12+'27'!E12+'28'!E12+'29'!E12+'30'!E12+'31'!E12+'32'!E12+'33'!E12+'34'!E12+'35'!E12+'36'!E12+'37'!E12+'38'!E12+'39'!E12+'40'!E12)/COUNT(Papers!$E$2:$E$41)</f>
        <v>0</v>
      </c>
      <c r="F12" s="20">
        <f>('1'!F12+'2'!F12+'3'!F12+'4'!F12+'5'!F12+'6'!F12+'7'!F12+'8'!F12+'9'!F12+'10'!F12+'11'!F12+'12'!F12+'13'!F12+'14'!F12+'15'!F12+'16'!F12+'17'!F12+'18'!F12+'19'!F12+'20'!F12+'21'!F12+'22'!F12+'23'!F12+'24'!F12+'25'!F12+'26'!F12+'27'!F12+'28'!F12+'29'!F12+'30'!F12+'31'!F12+'32'!F12+'33'!F12+'34'!F12+'35'!F12+'36'!F12+'37'!F12+'38'!F12+'39'!F12+'40'!F12)/COUNT(Papers!$E$2:$E$41)</f>
        <v>0</v>
      </c>
      <c r="I12" s="10" t="str">
        <f t="shared" si="1"/>
        <v>Chemical weathering-Mechanistic</v>
      </c>
      <c r="J12" s="22">
        <f t="shared" si="2"/>
        <v>13</v>
      </c>
      <c r="K12" s="22">
        <f t="shared" si="3"/>
        <v>3</v>
      </c>
      <c r="L12" s="22">
        <f t="shared" si="4"/>
        <v>0</v>
      </c>
      <c r="M12" s="22">
        <f t="shared" si="5"/>
        <v>0</v>
      </c>
    </row>
    <row r="13" spans="1:13" x14ac:dyDescent="0.2">
      <c r="A13" s="10" t="s">
        <v>94</v>
      </c>
      <c r="B13" s="10" t="s">
        <v>86</v>
      </c>
      <c r="C13" s="20">
        <f>('1'!C13+'2'!C13+'3'!C13+'4'!C13+'5'!C13+'6'!C13+'7'!C13+'8'!C13+'9'!C13+'10'!C13+'11'!C13+'12'!C13+'13'!C13+'14'!C13+'15'!C13+'16'!C13+'17'!C13+'18'!C13+'19'!C13+'20'!C13+'21'!C13+'22'!C13+'23'!C13+'24'!C13+'25'!C13+'26'!C13+'27'!C13+'28'!C13+'29'!C13+'30'!C13+'31'!C13+'32'!C13+'33'!C13+'34'!C13+'35'!C13+'36'!C13+'37'!C13+'38'!C13+'39'!C13+'40'!C13)/COUNT(Papers!$E$2:$E$41)</f>
        <v>7</v>
      </c>
      <c r="D13" s="20">
        <f>('1'!D13+'2'!D13+'3'!D13+'4'!D13+'5'!D13+'6'!D13+'7'!D13+'8'!D13+'9'!D13+'10'!D13+'11'!D13+'12'!D13+'13'!D13+'14'!D13+'15'!D13+'16'!D13+'17'!D13+'18'!D13+'19'!D13+'20'!D13+'21'!D13+'22'!D13+'23'!D13+'24'!D13+'25'!D13+'26'!D13+'27'!D13+'28'!D13+'29'!D13+'30'!D13+'31'!D13+'32'!D13+'33'!D13+'34'!D13+'35'!D13+'36'!D13+'37'!D13+'38'!D13+'39'!D13+'40'!D13)/COUNT(Papers!$E$2:$E$41)</f>
        <v>2</v>
      </c>
      <c r="E13" s="20">
        <f>('1'!E13+'2'!E13+'3'!E13+'4'!E13+'5'!E13+'6'!E13+'7'!E13+'8'!E13+'9'!E13+'10'!E13+'11'!E13+'12'!E13+'13'!E13+'14'!E13+'15'!E13+'16'!E13+'17'!E13+'18'!E13+'19'!E13+'20'!E13+'21'!E13+'22'!E13+'23'!E13+'24'!E13+'25'!E13+'26'!E13+'27'!E13+'28'!E13+'29'!E13+'30'!E13+'31'!E13+'32'!E13+'33'!E13+'34'!E13+'35'!E13+'36'!E13+'37'!E13+'38'!E13+'39'!E13+'40'!E13)/COUNT(Papers!$E$2:$E$41)</f>
        <v>1</v>
      </c>
      <c r="F13" s="20">
        <f>('1'!F13+'2'!F13+'3'!F13+'4'!F13+'5'!F13+'6'!F13+'7'!F13+'8'!F13+'9'!F13+'10'!F13+'11'!F13+'12'!F13+'13'!F13+'14'!F13+'15'!F13+'16'!F13+'17'!F13+'18'!F13+'19'!F13+'20'!F13+'21'!F13+'22'!F13+'23'!F13+'24'!F13+'25'!F13+'26'!F13+'27'!F13+'28'!F13+'29'!F13+'30'!F13+'31'!F13+'32'!F13+'33'!F13+'34'!F13+'35'!F13+'36'!F13+'37'!F13+'38'!F13+'39'!F13+'40'!F13)/COUNT(Papers!$E$2:$E$41)</f>
        <v>3</v>
      </c>
      <c r="I13" s="10" t="str">
        <f t="shared" si="1"/>
        <v>Bioturbation-Empirical</v>
      </c>
      <c r="J13" s="22">
        <f t="shared" si="2"/>
        <v>7</v>
      </c>
      <c r="K13" s="22">
        <f t="shared" si="3"/>
        <v>2</v>
      </c>
      <c r="L13" s="22">
        <f t="shared" si="4"/>
        <v>1</v>
      </c>
      <c r="M13" s="22">
        <f t="shared" si="5"/>
        <v>3</v>
      </c>
    </row>
    <row r="14" spans="1:13" x14ac:dyDescent="0.2">
      <c r="A14" s="10" t="s">
        <v>94</v>
      </c>
      <c r="B14" s="10" t="s">
        <v>87</v>
      </c>
      <c r="C14" s="20">
        <f>('1'!C14+'2'!C14+'3'!C14+'4'!C14+'5'!C14+'6'!C14+'7'!C14+'8'!C14+'9'!C14+'10'!C14+'11'!C14+'12'!C14+'13'!C14+'14'!C14+'15'!C14+'16'!C14+'17'!C14+'18'!C14+'19'!C14+'20'!C14+'21'!C14+'22'!C14+'23'!C14+'24'!C14+'25'!C14+'26'!C14+'27'!C14+'28'!C14+'29'!C14+'30'!C14+'31'!C14+'32'!C14+'33'!C14+'34'!C14+'35'!C14+'36'!C14+'37'!C14+'38'!C14+'39'!C14+'40'!C14)/COUNT(Papers!$E$2:$E$41)</f>
        <v>3</v>
      </c>
      <c r="D14" s="20">
        <f>('1'!D14+'2'!D14+'3'!D14+'4'!D14+'5'!D14+'6'!D14+'7'!D14+'8'!D14+'9'!D14+'10'!D14+'11'!D14+'12'!D14+'13'!D14+'14'!D14+'15'!D14+'16'!D14+'17'!D14+'18'!D14+'19'!D14+'20'!D14+'21'!D14+'22'!D14+'23'!D14+'24'!D14+'25'!D14+'26'!D14+'27'!D14+'28'!D14+'29'!D14+'30'!D14+'31'!D14+'32'!D14+'33'!D14+'34'!D14+'35'!D14+'36'!D14+'37'!D14+'38'!D14+'39'!D14+'40'!D14)/COUNT(Papers!$E$2:$E$41)</f>
        <v>0</v>
      </c>
      <c r="E14" s="20">
        <f>('1'!E14+'2'!E14+'3'!E14+'4'!E14+'5'!E14+'6'!E14+'7'!E14+'8'!E14+'9'!E14+'10'!E14+'11'!E14+'12'!E14+'13'!E14+'14'!E14+'15'!E14+'16'!E14+'17'!E14+'18'!E14+'19'!E14+'20'!E14+'21'!E14+'22'!E14+'23'!E14+'24'!E14+'25'!E14+'26'!E14+'27'!E14+'28'!E14+'29'!E14+'30'!E14+'31'!E14+'32'!E14+'33'!E14+'34'!E14+'35'!E14+'36'!E14+'37'!E14+'38'!E14+'39'!E14+'40'!E14)/COUNT(Papers!$E$2:$E$41)</f>
        <v>0</v>
      </c>
      <c r="F14" s="20">
        <f>('1'!F14+'2'!F14+'3'!F14+'4'!F14+'5'!F14+'6'!F14+'7'!F14+'8'!F14+'9'!F14+'10'!F14+'11'!F14+'12'!F14+'13'!F14+'14'!F14+'15'!F14+'16'!F14+'17'!F14+'18'!F14+'19'!F14+'20'!F14+'21'!F14+'22'!F14+'23'!F14+'24'!F14+'25'!F14+'26'!F14+'27'!F14+'28'!F14+'29'!F14+'30'!F14+'31'!F14+'32'!F14+'33'!F14+'34'!F14+'35'!F14+'36'!F14+'37'!F14+'38'!F14+'39'!F14+'40'!F14)/COUNT(Papers!$E$2:$E$41)</f>
        <v>0</v>
      </c>
      <c r="I14" s="10" t="str">
        <f t="shared" si="1"/>
        <v>Bioturbation-Mechanistic</v>
      </c>
      <c r="J14" s="22">
        <f t="shared" si="2"/>
        <v>3</v>
      </c>
      <c r="K14" s="22">
        <f t="shared" si="3"/>
        <v>0</v>
      </c>
      <c r="L14" s="22">
        <f t="shared" si="4"/>
        <v>0</v>
      </c>
      <c r="M14" s="22">
        <f t="shared" si="5"/>
        <v>0</v>
      </c>
    </row>
    <row r="15" spans="1:13" x14ac:dyDescent="0.2">
      <c r="A15" s="28" t="s">
        <v>95</v>
      </c>
      <c r="B15" s="10" t="s">
        <v>86</v>
      </c>
      <c r="C15" s="20">
        <f>('1'!C15+'2'!C15+'3'!C15+'4'!C15+'5'!C15+'6'!C15+'7'!C15+'8'!C15+'9'!C15+'10'!C15+'11'!C15+'12'!C15+'13'!C15+'14'!C15+'15'!C15+'16'!C15+'17'!C15+'18'!C15+'19'!C15+'20'!C15+'21'!C15+'22'!C15+'23'!C15+'24'!C15+'25'!C15+'26'!C15+'27'!C15+'28'!C15+'29'!C15+'30'!C15+'31'!C15+'32'!C15+'33'!C15+'34'!C15+'35'!C15+'36'!C15+'37'!C15+'38'!C15+'39'!C15+'40'!C15)/COUNT(Papers!$E$2:$E$41)</f>
        <v>0</v>
      </c>
      <c r="D15" s="20">
        <f>('1'!D15+'2'!D15+'3'!D15+'4'!D15+'5'!D15+'6'!D15+'7'!D15+'8'!D15+'9'!D15+'10'!D15+'11'!D15+'12'!D15+'13'!D15+'14'!D15+'15'!D15+'16'!D15+'17'!D15+'18'!D15+'19'!D15+'20'!D15+'21'!D15+'22'!D15+'23'!D15+'24'!D15+'25'!D15+'26'!D15+'27'!D15+'28'!D15+'29'!D15+'30'!D15+'31'!D15+'32'!D15+'33'!D15+'34'!D15+'35'!D15+'36'!D15+'37'!D15+'38'!D15+'39'!D15+'40'!D15)/COUNT(Papers!$E$2:$E$41)</f>
        <v>1</v>
      </c>
      <c r="E15" s="20">
        <f>('1'!E15+'2'!E15+'3'!E15+'4'!E15+'5'!E15+'6'!E15+'7'!E15+'8'!E15+'9'!E15+'10'!E15+'11'!E15+'12'!E15+'13'!E15+'14'!E15+'15'!E15+'16'!E15+'17'!E15+'18'!E15+'19'!E15+'20'!E15+'21'!E15+'22'!E15+'23'!E15+'24'!E15+'25'!E15+'26'!E15+'27'!E15+'28'!E15+'29'!E15+'30'!E15+'31'!E15+'32'!E15+'33'!E15+'34'!E15+'35'!E15+'36'!E15+'37'!E15+'38'!E15+'39'!E15+'40'!E15)/COUNT(Papers!$E$2:$E$41)</f>
        <v>1</v>
      </c>
      <c r="F15" s="20">
        <f>('1'!F15+'2'!F15+'3'!F15+'4'!F15+'5'!F15+'6'!F15+'7'!F15+'8'!F15+'9'!F15+'10'!F15+'11'!F15+'12'!F15+'13'!F15+'14'!F15+'15'!F15+'16'!F15+'17'!F15+'18'!F15+'19'!F15+'20'!F15+'21'!F15+'22'!F15+'23'!F15+'24'!F15+'25'!F15+'26'!F15+'27'!F15+'28'!F15+'29'!F15+'30'!F15+'31'!F15+'32'!F15+'33'!F15+'34'!F15+'35'!F15+'36'!F15+'37'!F15+'38'!F15+'39'!F15+'40'!F15)/COUNT(Papers!$E$2:$E$41)</f>
        <v>4</v>
      </c>
      <c r="I15" s="10" t="str">
        <f t="shared" si="1"/>
        <v>Melanization-Empirical</v>
      </c>
      <c r="J15" s="22">
        <f t="shared" si="2"/>
        <v>0</v>
      </c>
      <c r="K15" s="22">
        <f t="shared" si="3"/>
        <v>1</v>
      </c>
      <c r="L15" s="22">
        <f t="shared" si="4"/>
        <v>1</v>
      </c>
      <c r="M15" s="22">
        <f t="shared" si="5"/>
        <v>4</v>
      </c>
    </row>
    <row r="16" spans="1:13" x14ac:dyDescent="0.2">
      <c r="A16" s="28" t="s">
        <v>95</v>
      </c>
      <c r="B16" s="10" t="s">
        <v>87</v>
      </c>
      <c r="C16" s="20">
        <f>('1'!C16+'2'!C16+'3'!C16+'4'!C16+'5'!C16+'6'!C16+'7'!C16+'8'!C16+'9'!C16+'10'!C16+'11'!C16+'12'!C16+'13'!C16+'14'!C16+'15'!C16+'16'!C16+'17'!C16+'18'!C16+'19'!C16+'20'!C16+'21'!C16+'22'!C16+'23'!C16+'24'!C16+'25'!C16+'26'!C16+'27'!C16+'28'!C16+'29'!C16+'30'!C16+'31'!C16+'32'!C16+'33'!C16+'34'!C16+'35'!C16+'36'!C16+'37'!C16+'38'!C16+'39'!C16+'40'!C16)/COUNT(Papers!$E$2:$E$41)</f>
        <v>10</v>
      </c>
      <c r="D16" s="20">
        <f>('1'!D16+'2'!D16+'3'!D16+'4'!D16+'5'!D16+'6'!D16+'7'!D16+'8'!D16+'9'!D16+'10'!D16+'11'!D16+'12'!D16+'13'!D16+'14'!D16+'15'!D16+'16'!D16+'17'!D16+'18'!D16+'19'!D16+'20'!D16+'21'!D16+'22'!D16+'23'!D16+'24'!D16+'25'!D16+'26'!D16+'27'!D16+'28'!D16+'29'!D16+'30'!D16+'31'!D16+'32'!D16+'33'!D16+'34'!D16+'35'!D16+'36'!D16+'37'!D16+'38'!D16+'39'!D16+'40'!D16)/COUNT(Papers!$E$2:$E$41)</f>
        <v>3</v>
      </c>
      <c r="E16" s="20">
        <f>('1'!E16+'2'!E16+'3'!E16+'4'!E16+'5'!E16+'6'!E16+'7'!E16+'8'!E16+'9'!E16+'10'!E16+'11'!E16+'12'!E16+'13'!E16+'14'!E16+'15'!E16+'16'!E16+'17'!E16+'18'!E16+'19'!E16+'20'!E16+'21'!E16+'22'!E16+'23'!E16+'24'!E16+'25'!E16+'26'!E16+'27'!E16+'28'!E16+'29'!E16+'30'!E16+'31'!E16+'32'!E16+'33'!E16+'34'!E16+'35'!E16+'36'!E16+'37'!E16+'38'!E16+'39'!E16+'40'!E16)/COUNT(Papers!$E$2:$E$41)</f>
        <v>1</v>
      </c>
      <c r="F16" s="20">
        <f>('1'!F16+'2'!F16+'3'!F16+'4'!F16+'5'!F16+'6'!F16+'7'!F16+'8'!F16+'9'!F16+'10'!F16+'11'!F16+'12'!F16+'13'!F16+'14'!F16+'15'!F16+'16'!F16+'17'!F16+'18'!F16+'19'!F16+'20'!F16+'21'!F16+'22'!F16+'23'!F16+'24'!F16+'25'!F16+'26'!F16+'27'!F16+'28'!F16+'29'!F16+'30'!F16+'31'!F16+'32'!F16+'33'!F16+'34'!F16+'35'!F16+'36'!F16+'37'!F16+'38'!F16+'39'!F16+'40'!F16)/COUNT(Papers!$E$2:$E$41)</f>
        <v>0</v>
      </c>
      <c r="I16" s="10" t="str">
        <f t="shared" si="1"/>
        <v>Melanization-Mechanistic</v>
      </c>
      <c r="J16" s="22">
        <f t="shared" si="2"/>
        <v>10</v>
      </c>
      <c r="K16" s="22">
        <f t="shared" si="3"/>
        <v>3</v>
      </c>
      <c r="L16" s="22">
        <f t="shared" si="4"/>
        <v>1</v>
      </c>
      <c r="M16" s="22">
        <f t="shared" si="5"/>
        <v>0</v>
      </c>
    </row>
    <row r="17" spans="1:13" x14ac:dyDescent="0.2">
      <c r="A17" s="28" t="s">
        <v>96</v>
      </c>
      <c r="B17" s="10" t="s">
        <v>86</v>
      </c>
      <c r="C17" s="20">
        <f>('1'!C17+'2'!C17+'3'!C17+'4'!C17+'5'!C17+'6'!C17+'7'!C17+'8'!C17+'9'!C17+'10'!C17+'11'!C17+'12'!C17+'13'!C17+'14'!C17+'15'!C17+'16'!C17+'17'!C17+'18'!C17+'19'!C17+'20'!C17+'21'!C17+'22'!C17+'23'!C17+'24'!C17+'25'!C17+'26'!C17+'27'!C17+'28'!C17+'29'!C17+'30'!C17+'31'!C17+'32'!C17+'33'!C17+'34'!C17+'35'!C17+'36'!C17+'37'!C17+'38'!C17+'39'!C17+'40'!C17)/COUNT(Papers!$E$2:$E$41)</f>
        <v>1</v>
      </c>
      <c r="D17" s="20">
        <f>('1'!D17+'2'!D17+'3'!D17+'4'!D17+'5'!D17+'6'!D17+'7'!D17+'8'!D17+'9'!D17+'10'!D17+'11'!D17+'12'!D17+'13'!D17+'14'!D17+'15'!D17+'16'!D17+'17'!D17+'18'!D17+'19'!D17+'20'!D17+'21'!D17+'22'!D17+'23'!D17+'24'!D17+'25'!D17+'26'!D17+'27'!D17+'28'!D17+'29'!D17+'30'!D17+'31'!D17+'32'!D17+'33'!D17+'34'!D17+'35'!D17+'36'!D17+'37'!D17+'38'!D17+'39'!D17+'40'!D17)/COUNT(Papers!$E$2:$E$41)</f>
        <v>1</v>
      </c>
      <c r="E17" s="20">
        <f>('1'!E17+'2'!E17+'3'!E17+'4'!E17+'5'!E17+'6'!E17+'7'!E17+'8'!E17+'9'!E17+'10'!E17+'11'!E17+'12'!E17+'13'!E17+'14'!E17+'15'!E17+'16'!E17+'17'!E17+'18'!E17+'19'!E17+'20'!E17+'21'!E17+'22'!E17+'23'!E17+'24'!E17+'25'!E17+'26'!E17+'27'!E17+'28'!E17+'29'!E17+'30'!E17+'31'!E17+'32'!E17+'33'!E17+'34'!E17+'35'!E17+'36'!E17+'37'!E17+'38'!E17+'39'!E17+'40'!E17)/COUNT(Papers!$E$2:$E$41)</f>
        <v>1</v>
      </c>
      <c r="F17" s="20">
        <f>('1'!F17+'2'!F17+'3'!F17+'4'!F17+'5'!F17+'6'!F17+'7'!F17+'8'!F17+'9'!F17+'10'!F17+'11'!F17+'12'!F17+'13'!F17+'14'!F17+'15'!F17+'16'!F17+'17'!F17+'18'!F17+'19'!F17+'20'!F17+'21'!F17+'22'!F17+'23'!F17+'24'!F17+'25'!F17+'26'!F17+'27'!F17+'28'!F17+'29'!F17+'30'!F17+'31'!F17+'32'!F17+'33'!F17+'34'!F17+'35'!F17+'36'!F17+'37'!F17+'38'!F17+'39'!F17+'40'!F17)/COUNT(Papers!$E$2:$E$41)</f>
        <v>2</v>
      </c>
      <c r="I17" s="10" t="str">
        <f t="shared" si="1"/>
        <v>Argilluviation-Empirical</v>
      </c>
      <c r="J17" s="22">
        <f t="shared" si="2"/>
        <v>1</v>
      </c>
      <c r="K17" s="22">
        <f t="shared" si="3"/>
        <v>1</v>
      </c>
      <c r="L17" s="22">
        <f t="shared" si="4"/>
        <v>1</v>
      </c>
      <c r="M17" s="22">
        <f t="shared" si="5"/>
        <v>2</v>
      </c>
    </row>
    <row r="18" spans="1:13" x14ac:dyDescent="0.2">
      <c r="A18" s="28" t="s">
        <v>96</v>
      </c>
      <c r="B18" s="10" t="s">
        <v>87</v>
      </c>
      <c r="C18" s="20">
        <f>('1'!C18+'2'!C18+'3'!C18+'4'!C18+'5'!C18+'6'!C18+'7'!C18+'8'!C18+'9'!C18+'10'!C18+'11'!C18+'12'!C18+'13'!C18+'14'!C18+'15'!C18+'16'!C18+'17'!C18+'18'!C18+'19'!C18+'20'!C18+'21'!C18+'22'!C18+'23'!C18+'24'!C18+'25'!C18+'26'!C18+'27'!C18+'28'!C18+'29'!C18+'30'!C18+'31'!C18+'32'!C18+'33'!C18+'34'!C18+'35'!C18+'36'!C18+'37'!C18+'38'!C18+'39'!C18+'40'!C18)/COUNT(Papers!$E$2:$E$41)</f>
        <v>6</v>
      </c>
      <c r="D18" s="20">
        <f>('1'!D18+'2'!D18+'3'!D18+'4'!D18+'5'!D18+'6'!D18+'7'!D18+'8'!D18+'9'!D18+'10'!D18+'11'!D18+'12'!D18+'13'!D18+'14'!D18+'15'!D18+'16'!D18+'17'!D18+'18'!D18+'19'!D18+'20'!D18+'21'!D18+'22'!D18+'23'!D18+'24'!D18+'25'!D18+'26'!D18+'27'!D18+'28'!D18+'29'!D18+'30'!D18+'31'!D18+'32'!D18+'33'!D18+'34'!D18+'35'!D18+'36'!D18+'37'!D18+'38'!D18+'39'!D18+'40'!D18)/COUNT(Papers!$E$2:$E$41)</f>
        <v>2</v>
      </c>
      <c r="E18" s="20">
        <f>('1'!E18+'2'!E18+'3'!E18+'4'!E18+'5'!E18+'6'!E18+'7'!E18+'8'!E18+'9'!E18+'10'!E18+'11'!E18+'12'!E18+'13'!E18+'14'!E18+'15'!E18+'16'!E18+'17'!E18+'18'!E18+'19'!E18+'20'!E18+'21'!E18+'22'!E18+'23'!E18+'24'!E18+'25'!E18+'26'!E18+'27'!E18+'28'!E18+'29'!E18+'30'!E18+'31'!E18+'32'!E18+'33'!E18+'34'!E18+'35'!E18+'36'!E18+'37'!E18+'38'!E18+'39'!E18+'40'!E18)/COUNT(Papers!$E$2:$E$41)</f>
        <v>0</v>
      </c>
      <c r="F18" s="20">
        <f>('1'!F18+'2'!F18+'3'!F18+'4'!F18+'5'!F18+'6'!F18+'7'!F18+'8'!F18+'9'!F18+'10'!F18+'11'!F18+'12'!F18+'13'!F18+'14'!F18+'15'!F18+'16'!F18+'17'!F18+'18'!F18+'19'!F18+'20'!F18+'21'!F18+'22'!F18+'23'!F18+'24'!F18+'25'!F18+'26'!F18+'27'!F18+'28'!F18+'29'!F18+'30'!F18+'31'!F18+'32'!F18+'33'!F18+'34'!F18+'35'!F18+'36'!F18+'37'!F18+'38'!F18+'39'!F18+'40'!F18)/COUNT(Papers!$E$2:$E$41)</f>
        <v>0</v>
      </c>
      <c r="I18" s="10" t="str">
        <f t="shared" si="1"/>
        <v>Argilluviation-Mechanistic</v>
      </c>
      <c r="J18" s="22">
        <f t="shared" si="2"/>
        <v>6</v>
      </c>
      <c r="K18" s="22">
        <f t="shared" si="3"/>
        <v>2</v>
      </c>
      <c r="L18" s="22">
        <f t="shared" si="4"/>
        <v>0</v>
      </c>
      <c r="M18" s="22">
        <f t="shared" si="5"/>
        <v>0</v>
      </c>
    </row>
    <row r="19" spans="1:13" x14ac:dyDescent="0.2">
      <c r="A19" s="28" t="s">
        <v>97</v>
      </c>
      <c r="B19" s="10" t="s">
        <v>86</v>
      </c>
      <c r="C19" s="20">
        <f>('1'!C19+'2'!C19+'3'!C19+'4'!C19+'5'!C19+'6'!C19+'7'!C19+'8'!C19+'9'!C19+'10'!C19+'11'!C19+'12'!C19+'13'!C19+'14'!C19+'15'!C19+'16'!C19+'17'!C19+'18'!C19+'19'!C19+'20'!C19+'21'!C19+'22'!C19+'23'!C19+'24'!C19+'25'!C19+'26'!C19+'27'!C19+'28'!C19+'29'!C19+'30'!C19+'31'!C19+'32'!C19+'33'!C19+'34'!C19+'35'!C19+'36'!C19+'37'!C19+'38'!C19+'39'!C19+'40'!C19)/COUNT(Papers!$E$2:$E$41)</f>
        <v>0</v>
      </c>
      <c r="D19" s="20">
        <f>('1'!D19+'2'!D19+'3'!D19+'4'!D19+'5'!D19+'6'!D19+'7'!D19+'8'!D19+'9'!D19+'10'!D19+'11'!D19+'12'!D19+'13'!D19+'14'!D19+'15'!D19+'16'!D19+'17'!D19+'18'!D19+'19'!D19+'20'!D19+'21'!D19+'22'!D19+'23'!D19+'24'!D19+'25'!D19+'26'!D19+'27'!D19+'28'!D19+'29'!D19+'30'!D19+'31'!D19+'32'!D19+'33'!D19+'34'!D19+'35'!D19+'36'!D19+'37'!D19+'38'!D19+'39'!D19+'40'!D19)/COUNT(Papers!$E$2:$E$41)</f>
        <v>0</v>
      </c>
      <c r="E19" s="20">
        <f>('1'!E19+'2'!E19+'3'!E19+'4'!E19+'5'!E19+'6'!E19+'7'!E19+'8'!E19+'9'!E19+'10'!E19+'11'!E19+'12'!E19+'13'!E19+'14'!E19+'15'!E19+'16'!E19+'17'!E19+'18'!E19+'19'!E19+'20'!E19+'21'!E19+'22'!E19+'23'!E19+'24'!E19+'25'!E19+'26'!E19+'27'!E19+'28'!E19+'29'!E19+'30'!E19+'31'!E19+'32'!E19+'33'!E19+'34'!E19+'35'!E19+'36'!E19+'37'!E19+'38'!E19+'39'!E19+'40'!E19)/COUNT(Papers!$E$2:$E$41)</f>
        <v>0</v>
      </c>
      <c r="F19" s="20">
        <f>('1'!F19+'2'!F19+'3'!F19+'4'!F19+'5'!F19+'6'!F19+'7'!F19+'8'!F19+'9'!F19+'10'!F19+'11'!F19+'12'!F19+'13'!F19+'14'!F19+'15'!F19+'16'!F19+'17'!F19+'18'!F19+'19'!F19+'20'!F19+'21'!F19+'22'!F19+'23'!F19+'24'!F19+'25'!F19+'26'!F19+'27'!F19+'28'!F19+'29'!F19+'30'!F19+'31'!F19+'32'!F19+'33'!F19+'34'!F19+'35'!F19+'36'!F19+'37'!F19+'38'!F19+'39'!F19+'40'!F19)/COUNT(Papers!$E$2:$E$41)</f>
        <v>0</v>
      </c>
      <c r="I19" s="10" t="str">
        <f t="shared" si="1"/>
        <v/>
      </c>
      <c r="J19" s="22">
        <f t="shared" si="2"/>
        <v>0</v>
      </c>
      <c r="K19" s="22">
        <f t="shared" si="3"/>
        <v>0</v>
      </c>
      <c r="L19" s="22">
        <f t="shared" si="4"/>
        <v>0</v>
      </c>
      <c r="M19" s="22">
        <f t="shared" si="5"/>
        <v>0</v>
      </c>
    </row>
    <row r="20" spans="1:13" x14ac:dyDescent="0.2">
      <c r="A20" s="28" t="s">
        <v>97</v>
      </c>
      <c r="B20" s="10" t="s">
        <v>87</v>
      </c>
      <c r="C20" s="20">
        <f>('1'!C20+'2'!C20+'3'!C20+'4'!C20+'5'!C20+'6'!C20+'7'!C20+'8'!C20+'9'!C20+'10'!C20+'11'!C20+'12'!C20+'13'!C20+'14'!C20+'15'!C20+'16'!C20+'17'!C20+'18'!C20+'19'!C20+'20'!C20+'21'!C20+'22'!C20+'23'!C20+'24'!C20+'25'!C20+'26'!C20+'27'!C20+'28'!C20+'29'!C20+'30'!C20+'31'!C20+'32'!C20+'33'!C20+'34'!C20+'35'!C20+'36'!C20+'37'!C20+'38'!C20+'39'!C20+'40'!C20)/COUNT(Papers!$E$2:$E$41)</f>
        <v>9</v>
      </c>
      <c r="D20" s="20">
        <f>('1'!D20+'2'!D20+'3'!D20+'4'!D20+'5'!D20+'6'!D20+'7'!D20+'8'!D20+'9'!D20+'10'!D20+'11'!D20+'12'!D20+'13'!D20+'14'!D20+'15'!D20+'16'!D20+'17'!D20+'18'!D20+'19'!D20+'20'!D20+'21'!D20+'22'!D20+'23'!D20+'24'!D20+'25'!D20+'26'!D20+'27'!D20+'28'!D20+'29'!D20+'30'!D20+'31'!D20+'32'!D20+'33'!D20+'34'!D20+'35'!D20+'36'!D20+'37'!D20+'38'!D20+'39'!D20+'40'!D20)/COUNT(Papers!$E$2:$E$41)</f>
        <v>4</v>
      </c>
      <c r="E20" s="20">
        <f>('1'!E20+'2'!E20+'3'!E20+'4'!E20+'5'!E20+'6'!E20+'7'!E20+'8'!E20+'9'!E20+'10'!E20+'11'!E20+'12'!E20+'13'!E20+'14'!E20+'15'!E20+'16'!E20+'17'!E20+'18'!E20+'19'!E20+'20'!E20+'21'!E20+'22'!E20+'23'!E20+'24'!E20+'25'!E20+'26'!E20+'27'!E20+'28'!E20+'29'!E20+'30'!E20+'31'!E20+'32'!E20+'33'!E20+'34'!E20+'35'!E20+'36'!E20+'37'!E20+'38'!E20+'39'!E20+'40'!E20)/COUNT(Papers!$E$2:$E$41)</f>
        <v>0</v>
      </c>
      <c r="F20" s="20">
        <f>('1'!F20+'2'!F20+'3'!F20+'4'!F20+'5'!F20+'6'!F20+'7'!F20+'8'!F20+'9'!F20+'10'!F20+'11'!F20+'12'!F20+'13'!F20+'14'!F20+'15'!F20+'16'!F20+'17'!F20+'18'!F20+'19'!F20+'20'!F20+'21'!F20+'22'!F20+'23'!F20+'24'!F20+'25'!F20+'26'!F20+'27'!F20+'28'!F20+'29'!F20+'30'!F20+'31'!F20+'32'!F20+'33'!F20+'34'!F20+'35'!F20+'36'!F20+'37'!F20+'38'!F20+'39'!F20+'40'!F20)/COUNT(Papers!$E$2:$E$41)</f>
        <v>0</v>
      </c>
      <c r="I20" s="10" t="str">
        <f t="shared" si="1"/>
        <v>Calcification-Mechanistic</v>
      </c>
      <c r="J20" s="22">
        <f t="shared" si="2"/>
        <v>9</v>
      </c>
      <c r="K20" s="22">
        <f t="shared" si="3"/>
        <v>4</v>
      </c>
      <c r="L20" s="22">
        <f t="shared" si="4"/>
        <v>0</v>
      </c>
      <c r="M20" s="22">
        <f t="shared" si="5"/>
        <v>0</v>
      </c>
    </row>
    <row r="21" spans="1:13" x14ac:dyDescent="0.2">
      <c r="A21" s="28" t="s">
        <v>98</v>
      </c>
      <c r="B21" s="10" t="s">
        <v>86</v>
      </c>
      <c r="C21" s="20">
        <f>('1'!C21+'2'!C21+'3'!C21+'4'!C21+'5'!C21+'6'!C21+'7'!C21+'8'!C21+'9'!C21+'10'!C21+'11'!C21+'12'!C21+'13'!C21+'14'!C21+'15'!C21+'16'!C21+'17'!C21+'18'!C21+'19'!C21+'20'!C21+'21'!C21+'22'!C21+'23'!C21+'24'!C21+'25'!C21+'26'!C21+'27'!C21+'28'!C21+'29'!C21+'30'!C21+'31'!C21+'32'!C21+'33'!C21+'34'!C21+'35'!C21+'36'!C21+'37'!C21+'38'!C21+'39'!C21+'40'!C21)/COUNT(Papers!$E$2:$E$41)</f>
        <v>1</v>
      </c>
      <c r="D21" s="20">
        <f>('1'!D21+'2'!D21+'3'!D21+'4'!D21+'5'!D21+'6'!D21+'7'!D21+'8'!D21+'9'!D21+'10'!D21+'11'!D21+'12'!D21+'13'!D21+'14'!D21+'15'!D21+'16'!D21+'17'!D21+'18'!D21+'19'!D21+'20'!D21+'21'!D21+'22'!D21+'23'!D21+'24'!D21+'25'!D21+'26'!D21+'27'!D21+'28'!D21+'29'!D21+'30'!D21+'31'!D21+'32'!D21+'33'!D21+'34'!D21+'35'!D21+'36'!D21+'37'!D21+'38'!D21+'39'!D21+'40'!D21)/COUNT(Papers!$E$2:$E$41)</f>
        <v>0</v>
      </c>
      <c r="E21" s="20">
        <f>('1'!E21+'2'!E21+'3'!E21+'4'!E21+'5'!E21+'6'!E21+'7'!E21+'8'!E21+'9'!E21+'10'!E21+'11'!E21+'12'!E21+'13'!E21+'14'!E21+'15'!E21+'16'!E21+'17'!E21+'18'!E21+'19'!E21+'20'!E21+'21'!E21+'22'!E21+'23'!E21+'24'!E21+'25'!E21+'26'!E21+'27'!E21+'28'!E21+'29'!E21+'30'!E21+'31'!E21+'32'!E21+'33'!E21+'34'!E21+'35'!E21+'36'!E21+'37'!E21+'38'!E21+'39'!E21+'40'!E21)/COUNT(Papers!$E$2:$E$41)</f>
        <v>0</v>
      </c>
      <c r="F21" s="20">
        <f>('1'!F21+'2'!F21+'3'!F21+'4'!F21+'5'!F21+'6'!F21+'7'!F21+'8'!F21+'9'!F21+'10'!F21+'11'!F21+'12'!F21+'13'!F21+'14'!F21+'15'!F21+'16'!F21+'17'!F21+'18'!F21+'19'!F21+'20'!F21+'21'!F21+'22'!F21+'23'!F21+'24'!F21+'25'!F21+'26'!F21+'27'!F21+'28'!F21+'29'!F21+'30'!F21+'31'!F21+'32'!F21+'33'!F21+'34'!F21+'35'!F21+'36'!F21+'37'!F21+'38'!F21+'39'!F21+'40'!F21)/COUNT(Papers!$E$2:$E$41)</f>
        <v>0</v>
      </c>
      <c r="I21" s="10" t="str">
        <f t="shared" si="1"/>
        <v>Base cation leaching-Empirical</v>
      </c>
      <c r="J21" s="22">
        <f t="shared" si="2"/>
        <v>1</v>
      </c>
      <c r="K21" s="22">
        <f t="shared" ref="K21:K40" si="6">D21</f>
        <v>0</v>
      </c>
      <c r="L21" s="22">
        <f t="shared" ref="L21:L40" si="7">E21</f>
        <v>0</v>
      </c>
      <c r="M21" s="22">
        <f t="shared" ref="M21:M40" si="8">F21</f>
        <v>0</v>
      </c>
    </row>
    <row r="22" spans="1:13" x14ac:dyDescent="0.2">
      <c r="A22" s="28" t="s">
        <v>98</v>
      </c>
      <c r="B22" s="10" t="s">
        <v>87</v>
      </c>
      <c r="C22" s="20">
        <f>('1'!C22+'2'!C22+'3'!C22+'4'!C22+'5'!C22+'6'!C22+'7'!C22+'8'!C22+'9'!C22+'10'!C22+'11'!C22+'12'!C22+'13'!C22+'14'!C22+'15'!C22+'16'!C22+'17'!C22+'18'!C22+'19'!C22+'20'!C22+'21'!C22+'22'!C22+'23'!C22+'24'!C22+'25'!C22+'26'!C22+'27'!C22+'28'!C22+'29'!C22+'30'!C22+'31'!C22+'32'!C22+'33'!C22+'34'!C22+'35'!C22+'36'!C22+'37'!C22+'38'!C22+'39'!C22+'40'!C22)/COUNT(Papers!$E$2:$E$41)</f>
        <v>14</v>
      </c>
      <c r="D22" s="20">
        <f>('1'!D22+'2'!D22+'3'!D22+'4'!D22+'5'!D22+'6'!D22+'7'!D22+'8'!D22+'9'!D22+'10'!D22+'11'!D22+'12'!D22+'13'!D22+'14'!D22+'15'!D22+'16'!D22+'17'!D22+'18'!D22+'19'!D22+'20'!D22+'21'!D22+'22'!D22+'23'!D22+'24'!D22+'25'!D22+'26'!D22+'27'!D22+'28'!D22+'29'!D22+'30'!D22+'31'!D22+'32'!D22+'33'!D22+'34'!D22+'35'!D22+'36'!D22+'37'!D22+'38'!D22+'39'!D22+'40'!D22)/COUNT(Papers!$E$2:$E$41)</f>
        <v>3</v>
      </c>
      <c r="E22" s="20">
        <f>('1'!E22+'2'!E22+'3'!E22+'4'!E22+'5'!E22+'6'!E22+'7'!E22+'8'!E22+'9'!E22+'10'!E22+'11'!E22+'12'!E22+'13'!E22+'14'!E22+'15'!E22+'16'!E22+'17'!E22+'18'!E22+'19'!E22+'20'!E22+'21'!E22+'22'!E22+'23'!E22+'24'!E22+'25'!E22+'26'!E22+'27'!E22+'28'!E22+'29'!E22+'30'!E22+'31'!E22+'32'!E22+'33'!E22+'34'!E22+'35'!E22+'36'!E22+'37'!E22+'38'!E22+'39'!E22+'40'!E22)/COUNT(Papers!$E$2:$E$41)</f>
        <v>0</v>
      </c>
      <c r="F22" s="20">
        <f>('1'!F22+'2'!F22+'3'!F22+'4'!F22+'5'!F22+'6'!F22+'7'!F22+'8'!F22+'9'!F22+'10'!F22+'11'!F22+'12'!F22+'13'!F22+'14'!F22+'15'!F22+'16'!F22+'17'!F22+'18'!F22+'19'!F22+'20'!F22+'21'!F22+'22'!F22+'23'!F22+'24'!F22+'25'!F22+'26'!F22+'27'!F22+'28'!F22+'29'!F22+'30'!F22+'31'!F22+'32'!F22+'33'!F22+'34'!F22+'35'!F22+'36'!F22+'37'!F22+'38'!F22+'39'!F22+'40'!F22)/COUNT(Papers!$E$2:$E$41)</f>
        <v>0</v>
      </c>
      <c r="I22" s="10" t="str">
        <f t="shared" si="1"/>
        <v>Base cation leaching-Mechanistic</v>
      </c>
      <c r="J22" s="22">
        <f t="shared" si="2"/>
        <v>14</v>
      </c>
      <c r="K22" s="22">
        <f t="shared" si="6"/>
        <v>3</v>
      </c>
      <c r="L22" s="22">
        <f t="shared" si="7"/>
        <v>0</v>
      </c>
      <c r="M22" s="22">
        <f t="shared" si="8"/>
        <v>0</v>
      </c>
    </row>
    <row r="23" spans="1:13" x14ac:dyDescent="0.2">
      <c r="A23" s="28" t="s">
        <v>99</v>
      </c>
      <c r="B23" s="10" t="s">
        <v>86</v>
      </c>
      <c r="C23" s="20">
        <f>('1'!C23+'2'!C23+'3'!C23+'4'!C23+'5'!C23+'6'!C23+'7'!C23+'8'!C23+'9'!C23+'10'!C23+'11'!C23+'12'!C23+'13'!C23+'14'!C23+'15'!C23+'16'!C23+'17'!C23+'18'!C23+'19'!C23+'20'!C23+'21'!C23+'22'!C23+'23'!C23+'24'!C23+'25'!C23+'26'!C23+'27'!C23+'28'!C23+'29'!C23+'30'!C23+'31'!C23+'32'!C23+'33'!C23+'34'!C23+'35'!C23+'36'!C23+'37'!C23+'38'!C23+'39'!C23+'40'!C23)/COUNT(Papers!$E$2:$E$41)</f>
        <v>0</v>
      </c>
      <c r="D23" s="20">
        <f>('1'!D23+'2'!D23+'3'!D23+'4'!D23+'5'!D23+'6'!D23+'7'!D23+'8'!D23+'9'!D23+'10'!D23+'11'!D23+'12'!D23+'13'!D23+'14'!D23+'15'!D23+'16'!D23+'17'!D23+'18'!D23+'19'!D23+'20'!D23+'21'!D23+'22'!D23+'23'!D23+'24'!D23+'25'!D23+'26'!D23+'27'!D23+'28'!D23+'29'!D23+'30'!D23+'31'!D23+'32'!D23+'33'!D23+'34'!D23+'35'!D23+'36'!D23+'37'!D23+'38'!D23+'39'!D23+'40'!D23)/COUNT(Papers!$E$2:$E$41)</f>
        <v>0</v>
      </c>
      <c r="E23" s="20">
        <f>('1'!E23+'2'!E23+'3'!E23+'4'!E23+'5'!E23+'6'!E23+'7'!E23+'8'!E23+'9'!E23+'10'!E23+'11'!E23+'12'!E23+'13'!E23+'14'!E23+'15'!E23+'16'!E23+'17'!E23+'18'!E23+'19'!E23+'20'!E23+'21'!E23+'22'!E23+'23'!E23+'24'!E23+'25'!E23+'26'!E23+'27'!E23+'28'!E23+'29'!E23+'30'!E23+'31'!E23+'32'!E23+'33'!E23+'34'!E23+'35'!E23+'36'!E23+'37'!E23+'38'!E23+'39'!E23+'40'!E23)/COUNT(Papers!$E$2:$E$41)</f>
        <v>0</v>
      </c>
      <c r="F23" s="20">
        <f>('1'!F23+'2'!F23+'3'!F23+'4'!F23+'5'!F23+'6'!F23+'7'!F23+'8'!F23+'9'!F23+'10'!F23+'11'!F23+'12'!F23+'13'!F23+'14'!F23+'15'!F23+'16'!F23+'17'!F23+'18'!F23+'19'!F23+'20'!F23+'21'!F23+'22'!F23+'23'!F23+'24'!F23+'25'!F23+'26'!F23+'27'!F23+'28'!F23+'29'!F23+'30'!F23+'31'!F23+'32'!F23+'33'!F23+'34'!F23+'35'!F23+'36'!F23+'37'!F23+'38'!F23+'39'!F23+'40'!F23)/COUNT(Papers!$E$2:$E$41)</f>
        <v>0</v>
      </c>
      <c r="I23" s="10" t="str">
        <f t="shared" si="1"/>
        <v/>
      </c>
      <c r="J23" s="22">
        <f t="shared" si="2"/>
        <v>0</v>
      </c>
      <c r="K23" s="22">
        <f t="shared" si="6"/>
        <v>0</v>
      </c>
      <c r="L23" s="22">
        <f t="shared" si="7"/>
        <v>0</v>
      </c>
      <c r="M23" s="22">
        <f t="shared" si="8"/>
        <v>0</v>
      </c>
    </row>
    <row r="24" spans="1:13" x14ac:dyDescent="0.2">
      <c r="A24" s="28" t="s">
        <v>99</v>
      </c>
      <c r="B24" s="10" t="s">
        <v>87</v>
      </c>
      <c r="C24" s="20">
        <f>('1'!C24+'2'!C24+'3'!C24+'4'!C24+'5'!C24+'6'!C24+'7'!C24+'8'!C24+'9'!C24+'10'!C24+'11'!C24+'12'!C24+'13'!C24+'14'!C24+'15'!C24+'16'!C24+'17'!C24+'18'!C24+'19'!C24+'20'!C24+'21'!C24+'22'!C24+'23'!C24+'24'!C24+'25'!C24+'26'!C24+'27'!C24+'28'!C24+'29'!C24+'30'!C24+'31'!C24+'32'!C24+'33'!C24+'34'!C24+'35'!C24+'36'!C24+'37'!C24+'38'!C24+'39'!C24+'40'!C24)/COUNT(Papers!$E$2:$E$41)</f>
        <v>13</v>
      </c>
      <c r="D24" s="20">
        <f>('1'!D24+'2'!D24+'3'!D24+'4'!D24+'5'!D24+'6'!D24+'7'!D24+'8'!D24+'9'!D24+'10'!D24+'11'!D24+'12'!D24+'13'!D24+'14'!D24+'15'!D24+'16'!D24+'17'!D24+'18'!D24+'19'!D24+'20'!D24+'21'!D24+'22'!D24+'23'!D24+'24'!D24+'25'!D24+'26'!D24+'27'!D24+'28'!D24+'29'!D24+'30'!D24+'31'!D24+'32'!D24+'33'!D24+'34'!D24+'35'!D24+'36'!D24+'37'!D24+'38'!D24+'39'!D24+'40'!D24)/COUNT(Papers!$E$2:$E$41)</f>
        <v>2</v>
      </c>
      <c r="E24" s="20">
        <f>('1'!E24+'2'!E24+'3'!E24+'4'!E24+'5'!E24+'6'!E24+'7'!E24+'8'!E24+'9'!E24+'10'!E24+'11'!E24+'12'!E24+'13'!E24+'14'!E24+'15'!E24+'16'!E24+'17'!E24+'18'!E24+'19'!E24+'20'!E24+'21'!E24+'22'!E24+'23'!E24+'24'!E24+'25'!E24+'26'!E24+'27'!E24+'28'!E24+'29'!E24+'30'!E24+'31'!E24+'32'!E24+'33'!E24+'34'!E24+'35'!E24+'36'!E24+'37'!E24+'38'!E24+'39'!E24+'40'!E24)/COUNT(Papers!$E$2:$E$41)</f>
        <v>0</v>
      </c>
      <c r="F24" s="20">
        <f>('1'!F24+'2'!F24+'3'!F24+'4'!F24+'5'!F24+'6'!F24+'7'!F24+'8'!F24+'9'!F24+'10'!F24+'11'!F24+'12'!F24+'13'!F24+'14'!F24+'15'!F24+'16'!F24+'17'!F24+'18'!F24+'19'!F24+'20'!F24+'21'!F24+'22'!F24+'23'!F24+'24'!F24+'25'!F24+'26'!F24+'27'!F24+'28'!F24+'29'!F24+'30'!F24+'31'!F24+'32'!F24+'33'!F24+'34'!F24+'35'!F24+'36'!F24+'37'!F24+'38'!F24+'39'!F24+'40'!F24)/COUNT(Papers!$E$2:$E$41)</f>
        <v>0</v>
      </c>
      <c r="I24" s="10" t="str">
        <f t="shared" si="1"/>
        <v>Biological enrichment of cations-Mechanistic</v>
      </c>
      <c r="J24" s="22">
        <f t="shared" si="2"/>
        <v>13</v>
      </c>
      <c r="K24" s="22">
        <f t="shared" si="6"/>
        <v>2</v>
      </c>
      <c r="L24" s="22">
        <f t="shared" si="7"/>
        <v>0</v>
      </c>
      <c r="M24" s="22">
        <f t="shared" si="8"/>
        <v>0</v>
      </c>
    </row>
    <row r="25" spans="1:13" x14ac:dyDescent="0.2">
      <c r="A25" s="28" t="s">
        <v>100</v>
      </c>
      <c r="B25" s="10" t="s">
        <v>86</v>
      </c>
      <c r="C25" s="20">
        <f>('1'!C25+'2'!C25+'3'!C25+'4'!C25+'5'!C25+'6'!C25+'7'!C25+'8'!C25+'9'!C25+'10'!C25+'11'!C25+'12'!C25+'13'!C25+'14'!C25+'15'!C25+'16'!C25+'17'!C25+'18'!C25+'19'!C25+'20'!C25+'21'!C25+'22'!C25+'23'!C25+'24'!C25+'25'!C25+'26'!C25+'27'!C25+'28'!C25+'29'!C25+'30'!C25+'31'!C25+'32'!C25+'33'!C25+'34'!C25+'35'!C25+'36'!C25+'37'!C25+'38'!C25+'39'!C25+'40'!C25)/COUNT(Papers!$E$2:$E$41)</f>
        <v>0</v>
      </c>
      <c r="D25" s="20">
        <f>('1'!D25+'2'!D25+'3'!D25+'4'!D25+'5'!D25+'6'!D25+'7'!D25+'8'!D25+'9'!D25+'10'!D25+'11'!D25+'12'!D25+'13'!D25+'14'!D25+'15'!D25+'16'!D25+'17'!D25+'18'!D25+'19'!D25+'20'!D25+'21'!D25+'22'!D25+'23'!D25+'24'!D25+'25'!D25+'26'!D25+'27'!D25+'28'!D25+'29'!D25+'30'!D25+'31'!D25+'32'!D25+'33'!D25+'34'!D25+'35'!D25+'36'!D25+'37'!D25+'38'!D25+'39'!D25+'40'!D25)/COUNT(Papers!$E$2:$E$41)</f>
        <v>2</v>
      </c>
      <c r="E25" s="20">
        <f>('1'!E25+'2'!E25+'3'!E25+'4'!E25+'5'!E25+'6'!E25+'7'!E25+'8'!E25+'9'!E25+'10'!E25+'11'!E25+'12'!E25+'13'!E25+'14'!E25+'15'!E25+'16'!E25+'17'!E25+'18'!E25+'19'!E25+'20'!E25+'21'!E25+'22'!E25+'23'!E25+'24'!E25+'25'!E25+'26'!E25+'27'!E25+'28'!E25+'29'!E25+'30'!E25+'31'!E25+'32'!E25+'33'!E25+'34'!E25+'35'!E25+'36'!E25+'37'!E25+'38'!E25+'39'!E25+'40'!E25)/COUNT(Papers!$E$2:$E$41)</f>
        <v>0</v>
      </c>
      <c r="F25" s="20">
        <f>('1'!F25+'2'!F25+'3'!F25+'4'!F25+'5'!F25+'6'!F25+'7'!F25+'8'!F25+'9'!F25+'10'!F25+'11'!F25+'12'!F25+'13'!F25+'14'!F25+'15'!F25+'16'!F25+'17'!F25+'18'!F25+'19'!F25+'20'!F25+'21'!F25+'22'!F25+'23'!F25+'24'!F25+'25'!F25+'26'!F25+'27'!F25+'28'!F25+'29'!F25+'30'!F25+'31'!F25+'32'!F25+'33'!F25+'34'!F25+'35'!F25+'36'!F25+'37'!F25+'38'!F25+'39'!F25+'40'!F25)/COUNT(Papers!$E$2:$E$41)</f>
        <v>0</v>
      </c>
      <c r="I25" s="10" t="str">
        <f t="shared" si="1"/>
        <v>Ferralitization-Empirical</v>
      </c>
      <c r="J25" s="22">
        <f t="shared" si="2"/>
        <v>0</v>
      </c>
      <c r="K25" s="22">
        <f t="shared" si="6"/>
        <v>2</v>
      </c>
      <c r="L25" s="22">
        <f t="shared" si="7"/>
        <v>0</v>
      </c>
      <c r="M25" s="22">
        <f t="shared" si="8"/>
        <v>0</v>
      </c>
    </row>
    <row r="26" spans="1:13" x14ac:dyDescent="0.2">
      <c r="A26" s="28" t="s">
        <v>100</v>
      </c>
      <c r="B26" s="10" t="s">
        <v>87</v>
      </c>
      <c r="C26" s="20">
        <f>('1'!C26+'2'!C26+'3'!C26+'4'!C26+'5'!C26+'6'!C26+'7'!C26+'8'!C26+'9'!C26+'10'!C26+'11'!C26+'12'!C26+'13'!C26+'14'!C26+'15'!C26+'16'!C26+'17'!C26+'18'!C26+'19'!C26+'20'!C26+'21'!C26+'22'!C26+'23'!C26+'24'!C26+'25'!C26+'26'!C26+'27'!C26+'28'!C26+'29'!C26+'30'!C26+'31'!C26+'32'!C26+'33'!C26+'34'!C26+'35'!C26+'36'!C26+'37'!C26+'38'!C26+'39'!C26+'40'!C26)/COUNT(Papers!$E$2:$E$41)</f>
        <v>0</v>
      </c>
      <c r="D26" s="20">
        <f>('1'!D26+'2'!D26+'3'!D26+'4'!D26+'5'!D26+'6'!D26+'7'!D26+'8'!D26+'9'!D26+'10'!D26+'11'!D26+'12'!D26+'13'!D26+'14'!D26+'15'!D26+'16'!D26+'17'!D26+'18'!D26+'19'!D26+'20'!D26+'21'!D26+'22'!D26+'23'!D26+'24'!D26+'25'!D26+'26'!D26+'27'!D26+'28'!D26+'29'!D26+'30'!D26+'31'!D26+'32'!D26+'33'!D26+'34'!D26+'35'!D26+'36'!D26+'37'!D26+'38'!D26+'39'!D26+'40'!D26)/COUNT(Papers!$E$2:$E$41)</f>
        <v>0</v>
      </c>
      <c r="E26" s="20">
        <f>('1'!E26+'2'!E26+'3'!E26+'4'!E26+'5'!E26+'6'!E26+'7'!E26+'8'!E26+'9'!E26+'10'!E26+'11'!E26+'12'!E26+'13'!E26+'14'!E26+'15'!E26+'16'!E26+'17'!E26+'18'!E26+'19'!E26+'20'!E26+'21'!E26+'22'!E26+'23'!E26+'24'!E26+'25'!E26+'26'!E26+'27'!E26+'28'!E26+'29'!E26+'30'!E26+'31'!E26+'32'!E26+'33'!E26+'34'!E26+'35'!E26+'36'!E26+'37'!E26+'38'!E26+'39'!E26+'40'!E26)/COUNT(Papers!$E$2:$E$41)</f>
        <v>0</v>
      </c>
      <c r="F26" s="20">
        <f>('1'!F26+'2'!F26+'3'!F26+'4'!F26+'5'!F26+'6'!F26+'7'!F26+'8'!F26+'9'!F26+'10'!F26+'11'!F26+'12'!F26+'13'!F26+'14'!F26+'15'!F26+'16'!F26+'17'!F26+'18'!F26+'19'!F26+'20'!F26+'21'!F26+'22'!F26+'23'!F26+'24'!F26+'25'!F26+'26'!F26+'27'!F26+'28'!F26+'29'!F26+'30'!F26+'31'!F26+'32'!F26+'33'!F26+'34'!F26+'35'!F26+'36'!F26+'37'!F26+'38'!F26+'39'!F26+'40'!F26)/COUNT(Papers!$E$2:$E$41)</f>
        <v>0</v>
      </c>
      <c r="I26" s="10" t="str">
        <f t="shared" si="1"/>
        <v/>
      </c>
      <c r="J26" s="22">
        <f t="shared" si="2"/>
        <v>0</v>
      </c>
      <c r="K26" s="22">
        <f t="shared" si="6"/>
        <v>0</v>
      </c>
      <c r="L26" s="22">
        <f t="shared" si="7"/>
        <v>0</v>
      </c>
      <c r="M26" s="22">
        <f t="shared" si="8"/>
        <v>0</v>
      </c>
    </row>
    <row r="27" spans="1:13" x14ac:dyDescent="0.2">
      <c r="A27" s="28" t="s">
        <v>101</v>
      </c>
      <c r="B27" s="10" t="s">
        <v>86</v>
      </c>
      <c r="C27" s="20">
        <f>('1'!C27+'2'!C27+'3'!C27+'4'!C27+'5'!C27+'6'!C27+'7'!C27+'8'!C27+'9'!C27+'10'!C27+'11'!C27+'12'!C27+'13'!C27+'14'!C27+'15'!C27+'16'!C27+'17'!C27+'18'!C27+'19'!C27+'20'!C27+'21'!C27+'22'!C27+'23'!C27+'24'!C27+'25'!C27+'26'!C27+'27'!C27+'28'!C27+'29'!C27+'30'!C27+'31'!C27+'32'!C27+'33'!C27+'34'!C27+'35'!C27+'36'!C27+'37'!C27+'38'!C27+'39'!C27+'40'!C27)/COUNT(Papers!$E$2:$E$41)</f>
        <v>4</v>
      </c>
      <c r="D27" s="20">
        <f>('1'!D27+'2'!D27+'3'!D27+'4'!D27+'5'!D27+'6'!D27+'7'!D27+'8'!D27+'9'!D27+'10'!D27+'11'!D27+'12'!D27+'13'!D27+'14'!D27+'15'!D27+'16'!D27+'17'!D27+'18'!D27+'19'!D27+'20'!D27+'21'!D27+'22'!D27+'23'!D27+'24'!D27+'25'!D27+'26'!D27+'27'!D27+'28'!D27+'29'!D27+'30'!D27+'31'!D27+'32'!D27+'33'!D27+'34'!D27+'35'!D27+'36'!D27+'37'!D27+'38'!D27+'39'!D27+'40'!D27)/COUNT(Papers!$E$2:$E$41)</f>
        <v>2</v>
      </c>
      <c r="E27" s="20">
        <f>('1'!E27+'2'!E27+'3'!E27+'4'!E27+'5'!E27+'6'!E27+'7'!E27+'8'!E27+'9'!E27+'10'!E27+'11'!E27+'12'!E27+'13'!E27+'14'!E27+'15'!E27+'16'!E27+'17'!E27+'18'!E27+'19'!E27+'20'!E27+'21'!E27+'22'!E27+'23'!E27+'24'!E27+'25'!E27+'26'!E27+'27'!E27+'28'!E27+'29'!E27+'30'!E27+'31'!E27+'32'!E27+'33'!E27+'34'!E27+'35'!E27+'36'!E27+'37'!E27+'38'!E27+'39'!E27+'40'!E27)/COUNT(Papers!$E$2:$E$41)</f>
        <v>0</v>
      </c>
      <c r="F27" s="20">
        <f>('1'!F27+'2'!F27+'3'!F27+'4'!F27+'5'!F27+'6'!F27+'7'!F27+'8'!F27+'9'!F27+'10'!F27+'11'!F27+'12'!F27+'13'!F27+'14'!F27+'15'!F27+'16'!F27+'17'!F27+'18'!F27+'19'!F27+'20'!F27+'21'!F27+'22'!F27+'23'!F27+'24'!F27+'25'!F27+'26'!F27+'27'!F27+'28'!F27+'29'!F27+'30'!F27+'31'!F27+'32'!F27+'33'!F27+'34'!F27+'35'!F27+'36'!F27+'37'!F27+'38'!F27+'39'!F27+'40'!F27)/COUNT(Papers!$E$2:$E$41)</f>
        <v>1</v>
      </c>
      <c r="I27" s="10" t="str">
        <f t="shared" si="1"/>
        <v>Anthrosolization-Empirical</v>
      </c>
      <c r="J27" s="22">
        <f t="shared" si="2"/>
        <v>4</v>
      </c>
      <c r="K27" s="22">
        <f t="shared" si="6"/>
        <v>2</v>
      </c>
      <c r="L27" s="22">
        <f t="shared" si="7"/>
        <v>0</v>
      </c>
      <c r="M27" s="22">
        <f t="shared" si="8"/>
        <v>1</v>
      </c>
    </row>
    <row r="28" spans="1:13" x14ac:dyDescent="0.2">
      <c r="A28" s="28" t="s">
        <v>101</v>
      </c>
      <c r="B28" s="10" t="s">
        <v>87</v>
      </c>
      <c r="C28" s="20">
        <f>('1'!C28+'2'!C28+'3'!C28+'4'!C28+'5'!C28+'6'!C28+'7'!C28+'8'!C28+'9'!C28+'10'!C28+'11'!C28+'12'!C28+'13'!C28+'14'!C28+'15'!C28+'16'!C28+'17'!C28+'18'!C28+'19'!C28+'20'!C28+'21'!C28+'22'!C28+'23'!C28+'24'!C28+'25'!C28+'26'!C28+'27'!C28+'28'!C28+'29'!C28+'30'!C28+'31'!C28+'32'!C28+'33'!C28+'34'!C28+'35'!C28+'36'!C28+'37'!C28+'38'!C28+'39'!C28+'40'!C28)/COUNT(Papers!$E$2:$E$41)</f>
        <v>0</v>
      </c>
      <c r="D28" s="20">
        <f>('1'!D28+'2'!D28+'3'!D28+'4'!D28+'5'!D28+'6'!D28+'7'!D28+'8'!D28+'9'!D28+'10'!D28+'11'!D28+'12'!D28+'13'!D28+'14'!D28+'15'!D28+'16'!D28+'17'!D28+'18'!D28+'19'!D28+'20'!D28+'21'!D28+'22'!D28+'23'!D28+'24'!D28+'25'!D28+'26'!D28+'27'!D28+'28'!D28+'29'!D28+'30'!D28+'31'!D28+'32'!D28+'33'!D28+'34'!D28+'35'!D28+'36'!D28+'37'!D28+'38'!D28+'39'!D28+'40'!D28)/COUNT(Papers!$E$2:$E$41)</f>
        <v>0</v>
      </c>
      <c r="E28" s="20">
        <f>('1'!E28+'2'!E28+'3'!E28+'4'!E28+'5'!E28+'6'!E28+'7'!E28+'8'!E28+'9'!E28+'10'!E28+'11'!E28+'12'!E28+'13'!E28+'14'!E28+'15'!E28+'16'!E28+'17'!E28+'18'!E28+'19'!E28+'20'!E28+'21'!E28+'22'!E28+'23'!E28+'24'!E28+'25'!E28+'26'!E28+'27'!E28+'28'!E28+'29'!E28+'30'!E28+'31'!E28+'32'!E28+'33'!E28+'34'!E28+'35'!E28+'36'!E28+'37'!E28+'38'!E28+'39'!E28+'40'!E28)/COUNT(Papers!$E$2:$E$41)</f>
        <v>0</v>
      </c>
      <c r="F28" s="20">
        <f>('1'!F28+'2'!F28+'3'!F28+'4'!F28+'5'!F28+'6'!F28+'7'!F28+'8'!F28+'9'!F28+'10'!F28+'11'!F28+'12'!F28+'13'!F28+'14'!F28+'15'!F28+'16'!F28+'17'!F28+'18'!F28+'19'!F28+'20'!F28+'21'!F28+'22'!F28+'23'!F28+'24'!F28+'25'!F28+'26'!F28+'27'!F28+'28'!F28+'29'!F28+'30'!F28+'31'!F28+'32'!F28+'33'!F28+'34'!F28+'35'!F28+'36'!F28+'37'!F28+'38'!F28+'39'!F28+'40'!F28)/COUNT(Papers!$E$2:$E$41)</f>
        <v>0</v>
      </c>
      <c r="I28" s="10" t="str">
        <f t="shared" si="1"/>
        <v/>
      </c>
      <c r="J28" s="22">
        <f t="shared" si="2"/>
        <v>0</v>
      </c>
      <c r="K28" s="22">
        <f t="shared" si="6"/>
        <v>0</v>
      </c>
      <c r="L28" s="22">
        <f t="shared" si="7"/>
        <v>0</v>
      </c>
      <c r="M28" s="22">
        <f t="shared" si="8"/>
        <v>0</v>
      </c>
    </row>
    <row r="29" spans="1:13" x14ac:dyDescent="0.2">
      <c r="A29" s="28" t="s">
        <v>102</v>
      </c>
      <c r="B29" s="10" t="s">
        <v>86</v>
      </c>
      <c r="C29" s="20">
        <f>('1'!C29+'2'!C29+'3'!C29+'4'!C29+'5'!C29+'6'!C29+'7'!C29+'8'!C29+'9'!C29+'10'!C29+'11'!C29+'12'!C29+'13'!C29+'14'!C29+'15'!C29+'16'!C29+'17'!C29+'18'!C29+'19'!C29+'20'!C29+'21'!C29+'22'!C29+'23'!C29+'24'!C29+'25'!C29+'26'!C29+'27'!C29+'28'!C29+'29'!C29+'30'!C29+'31'!C29+'32'!C29+'33'!C29+'34'!C29+'35'!C29+'36'!C29+'37'!C29+'38'!C29+'39'!C29+'40'!C29)/COUNT(Papers!$E$2:$E$41)</f>
        <v>0</v>
      </c>
      <c r="D29" s="20">
        <f>('1'!D29+'2'!D29+'3'!D29+'4'!D29+'5'!D29+'6'!D29+'7'!D29+'8'!D29+'9'!D29+'10'!D29+'11'!D29+'12'!D29+'13'!D29+'14'!D29+'15'!D29+'16'!D29+'17'!D29+'18'!D29+'19'!D29+'20'!D29+'21'!D29+'22'!D29+'23'!D29+'24'!D29+'25'!D29+'26'!D29+'27'!D29+'28'!D29+'29'!D29+'30'!D29+'31'!D29+'32'!D29+'33'!D29+'34'!D29+'35'!D29+'36'!D29+'37'!D29+'38'!D29+'39'!D29+'40'!D29)/COUNT(Papers!$E$2:$E$41)</f>
        <v>0</v>
      </c>
      <c r="E29" s="20">
        <f>('1'!E29+'2'!E29+'3'!E29+'4'!E29+'5'!E29+'6'!E29+'7'!E29+'8'!E29+'9'!E29+'10'!E29+'11'!E29+'12'!E29+'13'!E29+'14'!E29+'15'!E29+'16'!E29+'17'!E29+'18'!E29+'19'!E29+'20'!E29+'21'!E29+'22'!E29+'23'!E29+'24'!E29+'25'!E29+'26'!E29+'27'!E29+'28'!E29+'29'!E29+'30'!E29+'31'!E29+'32'!E29+'33'!E29+'34'!E29+'35'!E29+'36'!E29+'37'!E29+'38'!E29+'39'!E29+'40'!E29)/COUNT(Papers!$E$2:$E$41)</f>
        <v>0</v>
      </c>
      <c r="F29" s="20">
        <f>('1'!F29+'2'!F29+'3'!F29+'4'!F29+'5'!F29+'6'!F29+'7'!F29+'8'!F29+'9'!F29+'10'!F29+'11'!F29+'12'!F29+'13'!F29+'14'!F29+'15'!F29+'16'!F29+'17'!F29+'18'!F29+'19'!F29+'20'!F29+'21'!F29+'22'!F29+'23'!F29+'24'!F29+'25'!F29+'26'!F29+'27'!F29+'28'!F29+'29'!F29+'30'!F29+'31'!F29+'32'!F29+'33'!F29+'34'!F29+'35'!F29+'36'!F29+'37'!F29+'38'!F29+'39'!F29+'40'!F29)/COUNT(Papers!$E$2:$E$41)</f>
        <v>0</v>
      </c>
      <c r="I29" s="10" t="str">
        <f t="shared" si="1"/>
        <v/>
      </c>
      <c r="J29" s="22">
        <f t="shared" si="2"/>
        <v>0</v>
      </c>
      <c r="K29" s="22">
        <f t="shared" si="6"/>
        <v>0</v>
      </c>
      <c r="L29" s="22">
        <f t="shared" si="7"/>
        <v>0</v>
      </c>
      <c r="M29" s="22">
        <f t="shared" si="8"/>
        <v>0</v>
      </c>
    </row>
    <row r="30" spans="1:13" x14ac:dyDescent="0.2">
      <c r="A30" s="28" t="s">
        <v>102</v>
      </c>
      <c r="B30" s="10" t="s">
        <v>87</v>
      </c>
      <c r="C30" s="20">
        <f>('1'!C30+'2'!C30+'3'!C30+'4'!C30+'5'!C30+'6'!C30+'7'!C30+'8'!C30+'9'!C30+'10'!C30+'11'!C30+'12'!C30+'13'!C30+'14'!C30+'15'!C30+'16'!C30+'17'!C30+'18'!C30+'19'!C30+'20'!C30+'21'!C30+'22'!C30+'23'!C30+'24'!C30+'25'!C30+'26'!C30+'27'!C30+'28'!C30+'29'!C30+'30'!C30+'31'!C30+'32'!C30+'33'!C30+'34'!C30+'35'!C30+'36'!C30+'37'!C30+'38'!C30+'39'!C30+'40'!C30)/COUNT(Papers!$E$2:$E$41)</f>
        <v>0</v>
      </c>
      <c r="D30" s="20">
        <f>('1'!D30+'2'!D30+'3'!D30+'4'!D30+'5'!D30+'6'!D30+'7'!D30+'8'!D30+'9'!D30+'10'!D30+'11'!D30+'12'!D30+'13'!D30+'14'!D30+'15'!D30+'16'!D30+'17'!D30+'18'!D30+'19'!D30+'20'!D30+'21'!D30+'22'!D30+'23'!D30+'24'!D30+'25'!D30+'26'!D30+'27'!D30+'28'!D30+'29'!D30+'30'!D30+'31'!D30+'32'!D30+'33'!D30+'34'!D30+'35'!D30+'36'!D30+'37'!D30+'38'!D30+'39'!D30+'40'!D30)/COUNT(Papers!$E$2:$E$41)</f>
        <v>0</v>
      </c>
      <c r="E30" s="20">
        <f>('1'!E30+'2'!E30+'3'!E30+'4'!E30+'5'!E30+'6'!E30+'7'!E30+'8'!E30+'9'!E30+'10'!E30+'11'!E30+'12'!E30+'13'!E30+'14'!E30+'15'!E30+'16'!E30+'17'!E30+'18'!E30+'19'!E30+'20'!E30+'21'!E30+'22'!E30+'23'!E30+'24'!E30+'25'!E30+'26'!E30+'27'!E30+'28'!E30+'29'!E30+'30'!E30+'31'!E30+'32'!E30+'33'!E30+'34'!E30+'35'!E30+'36'!E30+'37'!E30+'38'!E30+'39'!E30+'40'!E30)/COUNT(Papers!$E$2:$E$41)</f>
        <v>0</v>
      </c>
      <c r="F30" s="20">
        <f>('1'!F30+'2'!F30+'3'!F30+'4'!F30+'5'!F30+'6'!F30+'7'!F30+'8'!F30+'9'!F30+'10'!F30+'11'!F30+'12'!F30+'13'!F30+'14'!F30+'15'!F30+'16'!F30+'17'!F30+'18'!F30+'19'!F30+'20'!F30+'21'!F30+'22'!F30+'23'!F30+'24'!F30+'25'!F30+'26'!F30+'27'!F30+'28'!F30+'29'!F30+'30'!F30+'31'!F30+'32'!F30+'33'!F30+'34'!F30+'35'!F30+'36'!F30+'37'!F30+'38'!F30+'39'!F30+'40'!F30)/COUNT(Papers!$E$2:$E$41)</f>
        <v>0</v>
      </c>
      <c r="I30" s="10" t="str">
        <f t="shared" si="1"/>
        <v/>
      </c>
      <c r="J30" s="22">
        <f t="shared" si="2"/>
        <v>0</v>
      </c>
      <c r="K30" s="22">
        <f t="shared" si="6"/>
        <v>0</v>
      </c>
      <c r="L30" s="22">
        <f t="shared" si="7"/>
        <v>0</v>
      </c>
      <c r="M30" s="22">
        <f t="shared" si="8"/>
        <v>0</v>
      </c>
    </row>
    <row r="31" spans="1:13" x14ac:dyDescent="0.2">
      <c r="A31" s="28" t="s">
        <v>103</v>
      </c>
      <c r="B31" s="10" t="s">
        <v>86</v>
      </c>
      <c r="C31" s="20">
        <f>('1'!C31+'2'!C31+'3'!C31+'4'!C31+'5'!C31+'6'!C31+'7'!C31+'8'!C31+'9'!C31+'10'!C31+'11'!C31+'12'!C31+'13'!C31+'14'!C31+'15'!C31+'16'!C31+'17'!C31+'18'!C31+'19'!C31+'20'!C31+'21'!C31+'22'!C31+'23'!C31+'24'!C31+'25'!C31+'26'!C31+'27'!C31+'28'!C31+'29'!C31+'30'!C31+'31'!C31+'32'!C31+'33'!C31+'34'!C31+'35'!C31+'36'!C31+'37'!C31+'38'!C31+'39'!C31+'40'!C31)/COUNT(Papers!$E$2:$E$41)</f>
        <v>0</v>
      </c>
      <c r="D31" s="20">
        <f>('1'!D31+'2'!D31+'3'!D31+'4'!D31+'5'!D31+'6'!D31+'7'!D31+'8'!D31+'9'!D31+'10'!D31+'11'!D31+'12'!D31+'13'!D31+'14'!D31+'15'!D31+'16'!D31+'17'!D31+'18'!D31+'19'!D31+'20'!D31+'21'!D31+'22'!D31+'23'!D31+'24'!D31+'25'!D31+'26'!D31+'27'!D31+'28'!D31+'29'!D31+'30'!D31+'31'!D31+'32'!D31+'33'!D31+'34'!D31+'35'!D31+'36'!D31+'37'!D31+'38'!D31+'39'!D31+'40'!D31)/COUNT(Papers!$E$2:$E$41)</f>
        <v>0</v>
      </c>
      <c r="E31" s="20">
        <f>('1'!E31+'2'!E31+'3'!E31+'4'!E31+'5'!E31+'6'!E31+'7'!E31+'8'!E31+'9'!E31+'10'!E31+'11'!E31+'12'!E31+'13'!E31+'14'!E31+'15'!E31+'16'!E31+'17'!E31+'18'!E31+'19'!E31+'20'!E31+'21'!E31+'22'!E31+'23'!E31+'24'!E31+'25'!E31+'26'!E31+'27'!E31+'28'!E31+'29'!E31+'30'!E31+'31'!E31+'32'!E31+'33'!E31+'34'!E31+'35'!E31+'36'!E31+'37'!E31+'38'!E31+'39'!E31+'40'!E31)/COUNT(Papers!$E$2:$E$41)</f>
        <v>0</v>
      </c>
      <c r="F31" s="20">
        <f>('1'!F31+'2'!F31+'3'!F31+'4'!F31+'5'!F31+'6'!F31+'7'!F31+'8'!F31+'9'!F31+'10'!F31+'11'!F31+'12'!F31+'13'!F31+'14'!F31+'15'!F31+'16'!F31+'17'!F31+'18'!F31+'19'!F31+'20'!F31+'21'!F31+'22'!F31+'23'!F31+'24'!F31+'25'!F31+'26'!F31+'27'!F31+'28'!F31+'29'!F31+'30'!F31+'31'!F31+'32'!F31+'33'!F31+'34'!F31+'35'!F31+'36'!F31+'37'!F31+'38'!F31+'39'!F31+'40'!F31)/COUNT(Papers!$E$2:$E$41)</f>
        <v>0</v>
      </c>
      <c r="I31" s="10" t="str">
        <f t="shared" si="1"/>
        <v/>
      </c>
      <c r="J31" s="22">
        <f t="shared" si="2"/>
        <v>0</v>
      </c>
      <c r="K31" s="22">
        <f t="shared" si="6"/>
        <v>0</v>
      </c>
      <c r="L31" s="22">
        <f t="shared" si="7"/>
        <v>0</v>
      </c>
      <c r="M31" s="22">
        <f t="shared" si="8"/>
        <v>0</v>
      </c>
    </row>
    <row r="32" spans="1:13" x14ac:dyDescent="0.2">
      <c r="A32" s="28" t="s">
        <v>103</v>
      </c>
      <c r="B32" s="10" t="s">
        <v>87</v>
      </c>
      <c r="C32" s="20">
        <f>('1'!C32+'2'!C32+'3'!C32+'4'!C32+'5'!C32+'6'!C32+'7'!C32+'8'!C32+'9'!C32+'10'!C32+'11'!C32+'12'!C32+'13'!C32+'14'!C32+'15'!C32+'16'!C32+'17'!C32+'18'!C32+'19'!C32+'20'!C32+'21'!C32+'22'!C32+'23'!C32+'24'!C32+'25'!C32+'26'!C32+'27'!C32+'28'!C32+'29'!C32+'30'!C32+'31'!C32+'32'!C32+'33'!C32+'34'!C32+'35'!C32+'36'!C32+'37'!C32+'38'!C32+'39'!C32+'40'!C32)/COUNT(Papers!$E$2:$E$41)</f>
        <v>4</v>
      </c>
      <c r="D32" s="20">
        <f>('1'!D32+'2'!D32+'3'!D32+'4'!D32+'5'!D32+'6'!D32+'7'!D32+'8'!D32+'9'!D32+'10'!D32+'11'!D32+'12'!D32+'13'!D32+'14'!D32+'15'!D32+'16'!D32+'17'!D32+'18'!D32+'19'!D32+'20'!D32+'21'!D32+'22'!D32+'23'!D32+'24'!D32+'25'!D32+'26'!D32+'27'!D32+'28'!D32+'29'!D32+'30'!D32+'31'!D32+'32'!D32+'33'!D32+'34'!D32+'35'!D32+'36'!D32+'37'!D32+'38'!D32+'39'!D32+'40'!D32)/COUNT(Papers!$E$2:$E$41)</f>
        <v>0</v>
      </c>
      <c r="E32" s="20">
        <f>('1'!E32+'2'!E32+'3'!E32+'4'!E32+'5'!E32+'6'!E32+'7'!E32+'8'!E32+'9'!E32+'10'!E32+'11'!E32+'12'!E32+'13'!E32+'14'!E32+'15'!E32+'16'!E32+'17'!E32+'18'!E32+'19'!E32+'20'!E32+'21'!E32+'22'!E32+'23'!E32+'24'!E32+'25'!E32+'26'!E32+'27'!E32+'28'!E32+'29'!E32+'30'!E32+'31'!E32+'32'!E32+'33'!E32+'34'!E32+'35'!E32+'36'!E32+'37'!E32+'38'!E32+'39'!E32+'40'!E32)/COUNT(Papers!$E$2:$E$41)</f>
        <v>0</v>
      </c>
      <c r="F32" s="20">
        <f>('1'!F32+'2'!F32+'3'!F32+'4'!F32+'5'!F32+'6'!F32+'7'!F32+'8'!F32+'9'!F32+'10'!F32+'11'!F32+'12'!F32+'13'!F32+'14'!F32+'15'!F32+'16'!F32+'17'!F32+'18'!F32+'19'!F32+'20'!F32+'21'!F32+'22'!F32+'23'!F32+'24'!F32+'25'!F32+'26'!F32+'27'!F32+'28'!F32+'29'!F32+'30'!F32+'31'!F32+'32'!F32+'33'!F32+'34'!F32+'35'!F32+'36'!F32+'37'!F32+'38'!F32+'39'!F32+'40'!F32)/COUNT(Papers!$E$2:$E$41)</f>
        <v>0</v>
      </c>
      <c r="I32" s="10" t="str">
        <f t="shared" si="1"/>
        <v>Silification-Mechanistic</v>
      </c>
      <c r="J32" s="22">
        <f t="shared" si="2"/>
        <v>4</v>
      </c>
      <c r="K32" s="22">
        <f t="shared" si="6"/>
        <v>0</v>
      </c>
      <c r="L32" s="22">
        <f t="shared" si="7"/>
        <v>0</v>
      </c>
      <c r="M32" s="22">
        <f t="shared" si="8"/>
        <v>0</v>
      </c>
    </row>
    <row r="33" spans="1:13" x14ac:dyDescent="0.2">
      <c r="A33" s="28" t="s">
        <v>114</v>
      </c>
      <c r="B33" s="10" t="s">
        <v>86</v>
      </c>
      <c r="C33" s="20">
        <f>('1'!C33+'2'!C33+'3'!C33+'4'!C33+'5'!C33+'6'!C33+'7'!C33+'8'!C33+'9'!C33+'10'!C33+'11'!C33+'12'!C33+'13'!C33+'14'!C33+'15'!C33+'16'!C33+'17'!C33+'18'!C33+'19'!C33+'20'!C33+'21'!C33+'22'!C33+'23'!C33+'24'!C33+'25'!C33+'26'!C33+'27'!C33+'28'!C33+'29'!C33+'30'!C33+'31'!C33+'32'!C33+'33'!C33+'34'!C33+'35'!C33+'36'!C33+'37'!C33+'38'!C33+'39'!C33+'40'!C33)/COUNT(Papers!$E$2:$E$41)</f>
        <v>0</v>
      </c>
      <c r="D33" s="20">
        <f>('1'!D33+'2'!D33+'3'!D33+'4'!D33+'5'!D33+'6'!D33+'7'!D33+'8'!D33+'9'!D33+'10'!D33+'11'!D33+'12'!D33+'13'!D33+'14'!D33+'15'!D33+'16'!D33+'17'!D33+'18'!D33+'19'!D33+'20'!D33+'21'!D33+'22'!D33+'23'!D33+'24'!D33+'25'!D33+'26'!D33+'27'!D33+'28'!D33+'29'!D33+'30'!D33+'31'!D33+'32'!D33+'33'!D33+'34'!D33+'35'!D33+'36'!D33+'37'!D33+'38'!D33+'39'!D33+'40'!D33)/COUNT(Papers!$E$2:$E$41)</f>
        <v>0</v>
      </c>
      <c r="E33" s="20">
        <f>('1'!E33+'2'!E33+'3'!E33+'4'!E33+'5'!E33+'6'!E33+'7'!E33+'8'!E33+'9'!E33+'10'!E33+'11'!E33+'12'!E33+'13'!E33+'14'!E33+'15'!E33+'16'!E33+'17'!E33+'18'!E33+'19'!E33+'20'!E33+'21'!E33+'22'!E33+'23'!E33+'24'!E33+'25'!E33+'26'!E33+'27'!E33+'28'!E33+'29'!E33+'30'!E33+'31'!E33+'32'!E33+'33'!E33+'34'!E33+'35'!E33+'36'!E33+'37'!E33+'38'!E33+'39'!E33+'40'!E33)/COUNT(Papers!$E$2:$E$41)</f>
        <v>0</v>
      </c>
      <c r="F33" s="20">
        <f>('1'!F33+'2'!F33+'3'!F33+'4'!F33+'5'!F33+'6'!F33+'7'!F33+'8'!F33+'9'!F33+'10'!F33+'11'!F33+'12'!F33+'13'!F33+'14'!F33+'15'!F33+'16'!F33+'17'!F33+'18'!F33+'19'!F33+'20'!F33+'21'!F33+'22'!F33+'23'!F33+'24'!F33+'25'!F33+'26'!F33+'27'!F33+'28'!F33+'29'!F33+'30'!F33+'31'!F33+'32'!F33+'33'!F33+'34'!F33+'35'!F33+'36'!F33+'37'!F33+'38'!F33+'39'!F33+'40'!F33)/COUNT(Papers!$E$2:$E$41)</f>
        <v>0</v>
      </c>
      <c r="I33" s="10" t="str">
        <f t="shared" si="1"/>
        <v/>
      </c>
      <c r="J33" s="22">
        <f t="shared" si="2"/>
        <v>0</v>
      </c>
      <c r="K33" s="22">
        <f t="shared" si="6"/>
        <v>0</v>
      </c>
      <c r="L33" s="22">
        <f t="shared" si="7"/>
        <v>0</v>
      </c>
      <c r="M33" s="22">
        <f t="shared" si="8"/>
        <v>0</v>
      </c>
    </row>
    <row r="34" spans="1:13" x14ac:dyDescent="0.2">
      <c r="A34" s="28" t="s">
        <v>114</v>
      </c>
      <c r="B34" s="10" t="s">
        <v>87</v>
      </c>
      <c r="C34" s="20">
        <f>('1'!C34+'2'!C34+'3'!C34+'4'!C34+'5'!C34+'6'!C34+'7'!C34+'8'!C34+'9'!C34+'10'!C34+'11'!C34+'12'!C34+'13'!C34+'14'!C34+'15'!C34+'16'!C34+'17'!C34+'18'!C34+'19'!C34+'20'!C34+'21'!C34+'22'!C34+'23'!C34+'24'!C34+'25'!C34+'26'!C34+'27'!C34+'28'!C34+'29'!C34+'30'!C34+'31'!C34+'32'!C34+'33'!C34+'34'!C34+'35'!C34+'36'!C34+'37'!C34+'38'!C34+'39'!C34+'40'!C34)/COUNT(Papers!$E$2:$E$41)</f>
        <v>0</v>
      </c>
      <c r="D34" s="20">
        <f>('1'!D34+'2'!D34+'3'!D34+'4'!D34+'5'!D34+'6'!D34+'7'!D34+'8'!D34+'9'!D34+'10'!D34+'11'!D34+'12'!D34+'13'!D34+'14'!D34+'15'!D34+'16'!D34+'17'!D34+'18'!D34+'19'!D34+'20'!D34+'21'!D34+'22'!D34+'23'!D34+'24'!D34+'25'!D34+'26'!D34+'27'!D34+'28'!D34+'29'!D34+'30'!D34+'31'!D34+'32'!D34+'33'!D34+'34'!D34+'35'!D34+'36'!D34+'37'!D34+'38'!D34+'39'!D34+'40'!D34)/COUNT(Papers!$E$2:$E$41)</f>
        <v>0</v>
      </c>
      <c r="E34" s="20">
        <f>('1'!E34+'2'!E34+'3'!E34+'4'!E34+'5'!E34+'6'!E34+'7'!E34+'8'!E34+'9'!E34+'10'!E34+'11'!E34+'12'!E34+'13'!E34+'14'!E34+'15'!E34+'16'!E34+'17'!E34+'18'!E34+'19'!E34+'20'!E34+'21'!E34+'22'!E34+'23'!E34+'24'!E34+'25'!E34+'26'!E34+'27'!E34+'28'!E34+'29'!E34+'30'!E34+'31'!E34+'32'!E34+'33'!E34+'34'!E34+'35'!E34+'36'!E34+'37'!E34+'38'!E34+'39'!E34+'40'!E34)/COUNT(Papers!$E$2:$E$41)</f>
        <v>0</v>
      </c>
      <c r="F34" s="20">
        <f>('1'!F34+'2'!F34+'3'!F34+'4'!F34+'5'!F34+'6'!F34+'7'!F34+'8'!F34+'9'!F34+'10'!F34+'11'!F34+'12'!F34+'13'!F34+'14'!F34+'15'!F34+'16'!F34+'17'!F34+'18'!F34+'19'!F34+'20'!F34+'21'!F34+'22'!F34+'23'!F34+'24'!F34+'25'!F34+'26'!F34+'27'!F34+'28'!F34+'29'!F34+'30'!F34+'31'!F34+'32'!F34+'33'!F34+'34'!F34+'35'!F34+'36'!F34+'37'!F34+'38'!F34+'39'!F34+'40'!F34)/COUNT(Papers!$E$2:$E$41)</f>
        <v>0</v>
      </c>
      <c r="I34" s="10" t="str">
        <f t="shared" si="1"/>
        <v/>
      </c>
      <c r="J34" s="22">
        <f t="shared" si="2"/>
        <v>0</v>
      </c>
      <c r="K34" s="22">
        <f t="shared" si="6"/>
        <v>0</v>
      </c>
      <c r="L34" s="22">
        <f t="shared" si="7"/>
        <v>0</v>
      </c>
      <c r="M34" s="22">
        <f t="shared" si="8"/>
        <v>0</v>
      </c>
    </row>
    <row r="35" spans="1:13" x14ac:dyDescent="0.2">
      <c r="A35" s="28" t="s">
        <v>104</v>
      </c>
      <c r="B35" s="10" t="s">
        <v>86</v>
      </c>
      <c r="C35" s="20">
        <f>('1'!C35+'2'!C35+'3'!C35+'4'!C35+'5'!C35+'6'!C35+'7'!C35+'8'!C35+'9'!C35+'10'!C35+'11'!C35+'12'!C35+'13'!C35+'14'!C35+'15'!C35+'16'!C35+'17'!C35+'18'!C35+'19'!C35+'20'!C35+'21'!C35+'22'!C35+'23'!C35+'24'!C35+'25'!C35+'26'!C35+'27'!C35+'28'!C35+'29'!C35+'30'!C35+'31'!C35+'32'!C35+'33'!C35+'34'!C35+'35'!C35+'36'!C35+'37'!C35+'38'!C35+'39'!C35+'40'!C35)/COUNT(Papers!$E$2:$E$41)</f>
        <v>0</v>
      </c>
      <c r="D35" s="20">
        <f>('1'!D35+'2'!D35+'3'!D35+'4'!D35+'5'!D35+'6'!D35+'7'!D35+'8'!D35+'9'!D35+'10'!D35+'11'!D35+'12'!D35+'13'!D35+'14'!D35+'15'!D35+'16'!D35+'17'!D35+'18'!D35+'19'!D35+'20'!D35+'21'!D35+'22'!D35+'23'!D35+'24'!D35+'25'!D35+'26'!D35+'27'!D35+'28'!D35+'29'!D35+'30'!D35+'31'!D35+'32'!D35+'33'!D35+'34'!D35+'35'!D35+'36'!D35+'37'!D35+'38'!D35+'39'!D35+'40'!D35)/COUNT(Papers!$E$2:$E$41)</f>
        <v>0</v>
      </c>
      <c r="E35" s="20">
        <f>('1'!E35+'2'!E35+'3'!E35+'4'!E35+'5'!E35+'6'!E35+'7'!E35+'8'!E35+'9'!E35+'10'!E35+'11'!E35+'12'!E35+'13'!E35+'14'!E35+'15'!E35+'16'!E35+'17'!E35+'18'!E35+'19'!E35+'20'!E35+'21'!E35+'22'!E35+'23'!E35+'24'!E35+'25'!E35+'26'!E35+'27'!E35+'28'!E35+'29'!E35+'30'!E35+'31'!E35+'32'!E35+'33'!E35+'34'!E35+'35'!E35+'36'!E35+'37'!E35+'38'!E35+'39'!E35+'40'!E35)/COUNT(Papers!$E$2:$E$41)</f>
        <v>0</v>
      </c>
      <c r="F35" s="20">
        <f>('1'!F35+'2'!F35+'3'!F35+'4'!F35+'5'!F35+'6'!F35+'7'!F35+'8'!F35+'9'!F35+'10'!F35+'11'!F35+'12'!F35+'13'!F35+'14'!F35+'15'!F35+'16'!F35+'17'!F35+'18'!F35+'19'!F35+'20'!F35+'21'!F35+'22'!F35+'23'!F35+'24'!F35+'25'!F35+'26'!F35+'27'!F35+'28'!F35+'29'!F35+'30'!F35+'31'!F35+'32'!F35+'33'!F35+'34'!F35+'35'!F35+'36'!F35+'37'!F35+'38'!F35+'39'!F35+'40'!F35)/COUNT(Papers!$E$2:$E$41)</f>
        <v>0</v>
      </c>
      <c r="I35" s="10" t="str">
        <f t="shared" si="1"/>
        <v/>
      </c>
      <c r="J35" s="22">
        <f t="shared" si="2"/>
        <v>0</v>
      </c>
      <c r="K35" s="22">
        <f t="shared" si="6"/>
        <v>0</v>
      </c>
      <c r="L35" s="22">
        <f t="shared" si="7"/>
        <v>0</v>
      </c>
      <c r="M35" s="22">
        <f t="shared" si="8"/>
        <v>0</v>
      </c>
    </row>
    <row r="36" spans="1:13" x14ac:dyDescent="0.2">
      <c r="A36" s="28" t="s">
        <v>104</v>
      </c>
      <c r="B36" s="10" t="s">
        <v>87</v>
      </c>
      <c r="C36" s="20">
        <f>('1'!C36+'2'!C36+'3'!C36+'4'!C36+'5'!C36+'6'!C36+'7'!C36+'8'!C36+'9'!C36+'10'!C36+'11'!C36+'12'!C36+'13'!C36+'14'!C36+'15'!C36+'16'!C36+'17'!C36+'18'!C36+'19'!C36+'20'!C36+'21'!C36+'22'!C36+'23'!C36+'24'!C36+'25'!C36+'26'!C36+'27'!C36+'28'!C36+'29'!C36+'30'!C36+'31'!C36+'32'!C36+'33'!C36+'34'!C36+'35'!C36+'36'!C36+'37'!C36+'38'!C36+'39'!C36+'40'!C36)/COUNT(Papers!$E$2:$E$41)</f>
        <v>0</v>
      </c>
      <c r="D36" s="20">
        <f>('1'!D36+'2'!D36+'3'!D36+'4'!D36+'5'!D36+'6'!D36+'7'!D36+'8'!D36+'9'!D36+'10'!D36+'11'!D36+'12'!D36+'13'!D36+'14'!D36+'15'!D36+'16'!D36+'17'!D36+'18'!D36+'19'!D36+'20'!D36+'21'!D36+'22'!D36+'23'!D36+'24'!D36+'25'!D36+'26'!D36+'27'!D36+'28'!D36+'29'!D36+'30'!D36+'31'!D36+'32'!D36+'33'!D36+'34'!D36+'35'!D36+'36'!D36+'37'!D36+'38'!D36+'39'!D36+'40'!D36)/COUNT(Papers!$E$2:$E$41)</f>
        <v>0</v>
      </c>
      <c r="E36" s="20">
        <f>('1'!E36+'2'!E36+'3'!E36+'4'!E36+'5'!E36+'6'!E36+'7'!E36+'8'!E36+'9'!E36+'10'!E36+'11'!E36+'12'!E36+'13'!E36+'14'!E36+'15'!E36+'16'!E36+'17'!E36+'18'!E36+'19'!E36+'20'!E36+'21'!E36+'22'!E36+'23'!E36+'24'!E36+'25'!E36+'26'!E36+'27'!E36+'28'!E36+'29'!E36+'30'!E36+'31'!E36+'32'!E36+'33'!E36+'34'!E36+'35'!E36+'36'!E36+'37'!E36+'38'!E36+'39'!E36+'40'!E36)/COUNT(Papers!$E$2:$E$41)</f>
        <v>0</v>
      </c>
      <c r="F36" s="20">
        <f>('1'!F36+'2'!F36+'3'!F36+'4'!F36+'5'!F36+'6'!F36+'7'!F36+'8'!F36+'9'!F36+'10'!F36+'11'!F36+'12'!F36+'13'!F36+'14'!F36+'15'!F36+'16'!F36+'17'!F36+'18'!F36+'19'!F36+'20'!F36+'21'!F36+'22'!F36+'23'!F36+'24'!F36+'25'!F36+'26'!F36+'27'!F36+'28'!F36+'29'!F36+'30'!F36+'31'!F36+'32'!F36+'33'!F36+'34'!F36+'35'!F36+'36'!F36+'37'!F36+'38'!F36+'39'!F36+'40'!F36)/COUNT(Papers!$E$2:$E$41)</f>
        <v>0</v>
      </c>
      <c r="I36" s="10" t="str">
        <f t="shared" si="1"/>
        <v/>
      </c>
      <c r="J36" s="22">
        <f t="shared" si="2"/>
        <v>0</v>
      </c>
      <c r="K36" s="22">
        <f t="shared" si="6"/>
        <v>0</v>
      </c>
      <c r="L36" s="22">
        <f t="shared" si="7"/>
        <v>0</v>
      </c>
      <c r="M36" s="22">
        <f t="shared" si="8"/>
        <v>0</v>
      </c>
    </row>
    <row r="37" spans="1:13" x14ac:dyDescent="0.2">
      <c r="A37" s="28" t="s">
        <v>115</v>
      </c>
      <c r="B37" s="10" t="s">
        <v>86</v>
      </c>
      <c r="C37" s="20">
        <f>('1'!C37+'2'!C37+'3'!C37+'4'!C37+'5'!C37+'6'!C37+'7'!C37+'8'!C37+'9'!C37+'10'!C37+'11'!C37+'12'!C37+'13'!C37+'14'!C37+'15'!C37+'16'!C37+'17'!C37+'18'!C37+'19'!C37+'20'!C37+'21'!C37+'22'!C37+'23'!C37+'24'!C37+'25'!C37+'26'!C37+'27'!C37+'28'!C37+'29'!C37+'30'!C37+'31'!C37+'32'!C37+'33'!C37+'34'!C37+'35'!C37+'36'!C37+'37'!C37+'38'!C37+'39'!C37+'40'!C37)/COUNT(Papers!$E$2:$E$41)</f>
        <v>0</v>
      </c>
      <c r="D37" s="20">
        <f>('1'!D37+'2'!D37+'3'!D37+'4'!D37+'5'!D37+'6'!D37+'7'!D37+'8'!D37+'9'!D37+'10'!D37+'11'!D37+'12'!D37+'13'!D37+'14'!D37+'15'!D37+'16'!D37+'17'!D37+'18'!D37+'19'!D37+'20'!D37+'21'!D37+'22'!D37+'23'!D37+'24'!D37+'25'!D37+'26'!D37+'27'!D37+'28'!D37+'29'!D37+'30'!D37+'31'!D37+'32'!D37+'33'!D37+'34'!D37+'35'!D37+'36'!D37+'37'!D37+'38'!D37+'39'!D37+'40'!D37)/COUNT(Papers!$E$2:$E$41)</f>
        <v>0</v>
      </c>
      <c r="E37" s="20">
        <f>('1'!E37+'2'!E37+'3'!E37+'4'!E37+'5'!E37+'6'!E37+'7'!E37+'8'!E37+'9'!E37+'10'!E37+'11'!E37+'12'!E37+'13'!E37+'14'!E37+'15'!E37+'16'!E37+'17'!E37+'18'!E37+'19'!E37+'20'!E37+'21'!E37+'22'!E37+'23'!E37+'24'!E37+'25'!E37+'26'!E37+'27'!E37+'28'!E37+'29'!E37+'30'!E37+'31'!E37+'32'!E37+'33'!E37+'34'!E37+'35'!E37+'36'!E37+'37'!E37+'38'!E37+'39'!E37+'40'!E37)/COUNT(Papers!$E$2:$E$41)</f>
        <v>0</v>
      </c>
      <c r="F37" s="20">
        <f>('1'!F37+'2'!F37+'3'!F37+'4'!F37+'5'!F37+'6'!F37+'7'!F37+'8'!F37+'9'!F37+'10'!F37+'11'!F37+'12'!F37+'13'!F37+'14'!F37+'15'!F37+'16'!F37+'17'!F37+'18'!F37+'19'!F37+'20'!F37+'21'!F37+'22'!F37+'23'!F37+'24'!F37+'25'!F37+'26'!F37+'27'!F37+'28'!F37+'29'!F37+'30'!F37+'31'!F37+'32'!F37+'33'!F37+'34'!F37+'35'!F37+'36'!F37+'37'!F37+'38'!F37+'39'!F37+'40'!F37)/COUNT(Papers!$E$2:$E$41)</f>
        <v>0</v>
      </c>
      <c r="I37" s="10" t="str">
        <f t="shared" si="1"/>
        <v/>
      </c>
      <c r="J37" s="22">
        <f t="shared" si="2"/>
        <v>0</v>
      </c>
      <c r="K37" s="22">
        <f t="shared" si="6"/>
        <v>0</v>
      </c>
      <c r="L37" s="22">
        <f t="shared" si="7"/>
        <v>0</v>
      </c>
      <c r="M37" s="22">
        <f t="shared" si="8"/>
        <v>0</v>
      </c>
    </row>
    <row r="38" spans="1:13" x14ac:dyDescent="0.2">
      <c r="A38" s="28" t="s">
        <v>115</v>
      </c>
      <c r="B38" s="10" t="s">
        <v>87</v>
      </c>
      <c r="C38" s="20">
        <f>('1'!C38+'2'!C38+'3'!C38+'4'!C38+'5'!C38+'6'!C38+'7'!C38+'8'!C38+'9'!C38+'10'!C38+'11'!C38+'12'!C38+'13'!C38+'14'!C38+'15'!C38+'16'!C38+'17'!C38+'18'!C38+'19'!C38+'20'!C38+'21'!C38+'22'!C38+'23'!C38+'24'!C38+'25'!C38+'26'!C38+'27'!C38+'28'!C38+'29'!C38+'30'!C38+'31'!C38+'32'!C38+'33'!C38+'34'!C38+'35'!C38+'36'!C38+'37'!C38+'38'!C38+'39'!C38+'40'!C38)/COUNT(Papers!$E$2:$E$41)</f>
        <v>0</v>
      </c>
      <c r="D38" s="20">
        <f>('1'!D38+'2'!D38+'3'!D38+'4'!D38+'5'!D38+'6'!D38+'7'!D38+'8'!D38+'9'!D38+'10'!D38+'11'!D38+'12'!D38+'13'!D38+'14'!D38+'15'!D38+'16'!D38+'17'!D38+'18'!D38+'19'!D38+'20'!D38+'21'!D38+'22'!D38+'23'!D38+'24'!D38+'25'!D38+'26'!D38+'27'!D38+'28'!D38+'29'!D38+'30'!D38+'31'!D38+'32'!D38+'33'!D38+'34'!D38+'35'!D38+'36'!D38+'37'!D38+'38'!D38+'39'!D38+'40'!D38)/COUNT(Papers!$E$2:$E$41)</f>
        <v>0</v>
      </c>
      <c r="E38" s="20">
        <f>('1'!E38+'2'!E38+'3'!E38+'4'!E38+'5'!E38+'6'!E38+'7'!E38+'8'!E38+'9'!E38+'10'!E38+'11'!E38+'12'!E38+'13'!E38+'14'!E38+'15'!E38+'16'!E38+'17'!E38+'18'!E38+'19'!E38+'20'!E38+'21'!E38+'22'!E38+'23'!E38+'24'!E38+'25'!E38+'26'!E38+'27'!E38+'28'!E38+'29'!E38+'30'!E38+'31'!E38+'32'!E38+'33'!E38+'34'!E38+'35'!E38+'36'!E38+'37'!E38+'38'!E38+'39'!E38+'40'!E38)/COUNT(Papers!$E$2:$E$41)</f>
        <v>0</v>
      </c>
      <c r="F38" s="20">
        <f>('1'!F38+'2'!F38+'3'!F38+'4'!F38+'5'!F38+'6'!F38+'7'!F38+'8'!F38+'9'!F38+'10'!F38+'11'!F38+'12'!F38+'13'!F38+'14'!F38+'15'!F38+'16'!F38+'17'!F38+'18'!F38+'19'!F38+'20'!F38+'21'!F38+'22'!F38+'23'!F38+'24'!F38+'25'!F38+'26'!F38+'27'!F38+'28'!F38+'29'!F38+'30'!F38+'31'!F38+'32'!F38+'33'!F38+'34'!F38+'35'!F38+'36'!F38+'37'!F38+'38'!F38+'39'!F38+'40'!F38)/COUNT(Papers!$E$2:$E$41)</f>
        <v>0</v>
      </c>
      <c r="I38" s="10" t="str">
        <f t="shared" si="1"/>
        <v/>
      </c>
      <c r="J38" s="22">
        <f t="shared" si="2"/>
        <v>0</v>
      </c>
      <c r="K38" s="22">
        <f t="shared" si="6"/>
        <v>0</v>
      </c>
      <c r="L38" s="22">
        <f t="shared" si="7"/>
        <v>0</v>
      </c>
      <c r="M38" s="22">
        <f t="shared" si="8"/>
        <v>0</v>
      </c>
    </row>
    <row r="39" spans="1:13" x14ac:dyDescent="0.2">
      <c r="A39" s="28" t="s">
        <v>105</v>
      </c>
      <c r="B39" s="10" t="s">
        <v>86</v>
      </c>
      <c r="C39" s="20">
        <f>('1'!C39+'2'!C39+'3'!C39+'4'!C39+'5'!C39+'6'!C39+'7'!C39+'8'!C39+'9'!C39+'10'!C39+'11'!C39+'12'!C39+'13'!C39+'14'!C39+'15'!C39+'16'!C39+'17'!C39+'18'!C39+'19'!C39+'20'!C39+'21'!C39+'22'!C39+'23'!C39+'24'!C39+'25'!C39+'26'!C39+'27'!C39+'28'!C39+'29'!C39+'30'!C39+'31'!C39+'32'!C39+'33'!C39+'34'!C39+'35'!C39+'36'!C39+'37'!C39+'38'!C39+'39'!C39+'40'!C39)/COUNT(Papers!$E$2:$E$41)</f>
        <v>0</v>
      </c>
      <c r="D39" s="20">
        <f>('1'!D39+'2'!D39+'3'!D39+'4'!D39+'5'!D39+'6'!D39+'7'!D39+'8'!D39+'9'!D39+'10'!D39+'11'!D39+'12'!D39+'13'!D39+'14'!D39+'15'!D39+'16'!D39+'17'!D39+'18'!D39+'19'!D39+'20'!D39+'21'!D39+'22'!D39+'23'!D39+'24'!D39+'25'!D39+'26'!D39+'27'!D39+'28'!D39+'29'!D39+'30'!D39+'31'!D39+'32'!D39+'33'!D39+'34'!D39+'35'!D39+'36'!D39+'37'!D39+'38'!D39+'39'!D39+'40'!D39)/COUNT(Papers!$E$2:$E$41)</f>
        <v>0</v>
      </c>
      <c r="E39" s="20">
        <f>('1'!E39+'2'!E39+'3'!E39+'4'!E39+'5'!E39+'6'!E39+'7'!E39+'8'!E39+'9'!E39+'10'!E39+'11'!E39+'12'!E39+'13'!E39+'14'!E39+'15'!E39+'16'!E39+'17'!E39+'18'!E39+'19'!E39+'20'!E39+'21'!E39+'22'!E39+'23'!E39+'24'!E39+'25'!E39+'26'!E39+'27'!E39+'28'!E39+'29'!E39+'30'!E39+'31'!E39+'32'!E39+'33'!E39+'34'!E39+'35'!E39+'36'!E39+'37'!E39+'38'!E39+'39'!E39+'40'!E39)/COUNT(Papers!$E$2:$E$41)</f>
        <v>0</v>
      </c>
      <c r="F39" s="20">
        <f>('1'!F39+'2'!F39+'3'!F39+'4'!F39+'5'!F39+'6'!F39+'7'!F39+'8'!F39+'9'!F39+'10'!F39+'11'!F39+'12'!F39+'13'!F39+'14'!F39+'15'!F39+'16'!F39+'17'!F39+'18'!F39+'19'!F39+'20'!F39+'21'!F39+'22'!F39+'23'!F39+'24'!F39+'25'!F39+'26'!F39+'27'!F39+'28'!F39+'29'!F39+'30'!F39+'31'!F39+'32'!F39+'33'!F39+'34'!F39+'35'!F39+'36'!F39+'37'!F39+'38'!F39+'39'!F39+'40'!F39)/COUNT(Papers!$E$2:$E$41)</f>
        <v>0</v>
      </c>
      <c r="I39" s="10" t="str">
        <f t="shared" si="1"/>
        <v/>
      </c>
      <c r="J39" s="22">
        <f t="shared" si="2"/>
        <v>0</v>
      </c>
      <c r="K39" s="22">
        <f t="shared" si="6"/>
        <v>0</v>
      </c>
      <c r="L39" s="22">
        <f t="shared" si="7"/>
        <v>0</v>
      </c>
      <c r="M39" s="22">
        <f t="shared" si="8"/>
        <v>0</v>
      </c>
    </row>
    <row r="40" spans="1:13" x14ac:dyDescent="0.2">
      <c r="A40" s="28" t="s">
        <v>105</v>
      </c>
      <c r="B40" s="10" t="s">
        <v>87</v>
      </c>
      <c r="C40" s="20">
        <f>('1'!C40+'2'!C40+'3'!C40+'4'!C40+'5'!C40+'6'!C40+'7'!C40+'8'!C40+'9'!C40+'10'!C40+'11'!C40+'12'!C40+'13'!C40+'14'!C40+'15'!C40+'16'!C40+'17'!C40+'18'!C40+'19'!C40+'20'!C40+'21'!C40+'22'!C40+'23'!C40+'24'!C40+'25'!C40+'26'!C40+'27'!C40+'28'!C40+'29'!C40+'30'!C40+'31'!C40+'32'!C40+'33'!C40+'34'!C40+'35'!C40+'36'!C40+'37'!C40+'38'!C40+'39'!C40+'40'!C40)/COUNT(Papers!$E$2:$E$41)</f>
        <v>1</v>
      </c>
      <c r="D40" s="20">
        <f>('1'!D40+'2'!D40+'3'!D40+'4'!D40+'5'!D40+'6'!D40+'7'!D40+'8'!D40+'9'!D40+'10'!D40+'11'!D40+'12'!D40+'13'!D40+'14'!D40+'15'!D40+'16'!D40+'17'!D40+'18'!D40+'19'!D40+'20'!D40+'21'!D40+'22'!D40+'23'!D40+'24'!D40+'25'!D40+'26'!D40+'27'!D40+'28'!D40+'29'!D40+'30'!D40+'31'!D40+'32'!D40+'33'!D40+'34'!D40+'35'!D40+'36'!D40+'37'!D40+'38'!D40+'39'!D40+'40'!D40)/COUNT(Papers!$E$2:$E$41)</f>
        <v>0</v>
      </c>
      <c r="E40" s="20">
        <f>('1'!E40+'2'!E40+'3'!E40+'4'!E40+'5'!E40+'6'!E40+'7'!E40+'8'!E40+'9'!E40+'10'!E40+'11'!E40+'12'!E40+'13'!E40+'14'!E40+'15'!E40+'16'!E40+'17'!E40+'18'!E40+'19'!E40+'20'!E40+'21'!E40+'22'!E40+'23'!E40+'24'!E40+'25'!E40+'26'!E40+'27'!E40+'28'!E40+'29'!E40+'30'!E40+'31'!E40+'32'!E40+'33'!E40+'34'!E40+'35'!E40+'36'!E40+'37'!E40+'38'!E40+'39'!E40+'40'!E40)/COUNT(Papers!$E$2:$E$41)</f>
        <v>0</v>
      </c>
      <c r="F40" s="20">
        <f>('1'!F40+'2'!F40+'3'!F40+'4'!F40+'5'!F40+'6'!F40+'7'!F40+'8'!F40+'9'!F40+'10'!F40+'11'!F40+'12'!F40+'13'!F40+'14'!F40+'15'!F40+'16'!F40+'17'!F40+'18'!F40+'19'!F40+'20'!F40+'21'!F40+'22'!F40+'23'!F40+'24'!F40+'25'!F40+'26'!F40+'27'!F40+'28'!F40+'29'!F40+'30'!F40+'31'!F40+'32'!F40+'33'!F40+'34'!F40+'35'!F40+'36'!F40+'37'!F40+'38'!F40+'39'!F40+'40'!F40)/COUNT(Papers!$E$2:$E$41)</f>
        <v>0</v>
      </c>
      <c r="I40" s="10" t="str">
        <f t="shared" si="1"/>
        <v>Podzolisation-Mechanistic</v>
      </c>
      <c r="J40" s="22">
        <f t="shared" si="2"/>
        <v>1</v>
      </c>
      <c r="K40" s="22">
        <f t="shared" si="6"/>
        <v>0</v>
      </c>
      <c r="L40" s="22">
        <f t="shared" si="7"/>
        <v>0</v>
      </c>
      <c r="M40" s="22">
        <f t="shared" si="8"/>
        <v>0</v>
      </c>
    </row>
    <row r="41" spans="1:13" x14ac:dyDescent="0.2">
      <c r="A41" s="28" t="s">
        <v>159</v>
      </c>
      <c r="B41" s="10" t="s">
        <v>86</v>
      </c>
      <c r="C41" s="20">
        <f>('1'!C41+'2'!C41+'3'!C41+'4'!C41+'5'!C41+'6'!C41+'7'!C41+'8'!C41+'9'!C41+'10'!C41+'11'!C41+'12'!C41+'13'!C41+'14'!C41+'15'!C41+'16'!C41+'17'!C41+'18'!C41+'19'!C41+'20'!C41+'21'!C41+'22'!C41+'23'!C41+'24'!C41+'25'!C41+'26'!C41+'27'!C41+'28'!C41+'29'!C41+'30'!C41+'31'!C41+'32'!C41+'33'!C41+'34'!C41+'35'!C41+'36'!C41+'37'!C41+'38'!C41+'39'!C41+'40'!C41)/COUNT(Papers!$E$2:$E$41)</f>
        <v>0</v>
      </c>
      <c r="D41" s="20">
        <f>('1'!D41+'2'!D41+'3'!D41+'4'!D41+'5'!D41+'6'!D41+'7'!D41+'8'!D41+'9'!D41+'10'!D41+'11'!D41+'12'!D41+'13'!D41+'14'!D41+'15'!D41+'16'!D41+'17'!D41+'18'!D41+'19'!D41+'20'!D41+'21'!D41+'22'!D41+'23'!D41+'24'!D41+'25'!D41+'26'!D41+'27'!D41+'28'!D41+'29'!D41+'30'!D41+'31'!D41+'32'!D41+'33'!D41+'34'!D41+'35'!D41+'36'!D41+'37'!D41+'38'!D41+'39'!D41+'40'!D41)/COUNT(Papers!$E$2:$E$41)</f>
        <v>0</v>
      </c>
      <c r="E41" s="20">
        <f>('1'!E41+'2'!E41+'3'!E41+'4'!E41+'5'!E41+'6'!E41+'7'!E41+'8'!E41+'9'!E41+'10'!E41+'11'!E41+'12'!E41+'13'!E41+'14'!E41+'15'!E41+'16'!E41+'17'!E41+'18'!E41+'19'!E41+'20'!E41+'21'!E41+'22'!E41+'23'!E41+'24'!E41+'25'!E41+'26'!E41+'27'!E41+'28'!E41+'29'!E41+'30'!E41+'31'!E41+'32'!E41+'33'!E41+'34'!E41+'35'!E41+'36'!E41+'37'!E41+'38'!E41+'39'!E41+'40'!E41)/COUNT(Papers!$E$2:$E$41)</f>
        <v>0</v>
      </c>
      <c r="F41" s="20">
        <f>('1'!F41+'2'!F41+'3'!F41+'4'!F41+'5'!F41+'6'!F41+'7'!F41+'8'!F41+'9'!F41+'10'!F41+'11'!F41+'12'!F41+'13'!F41+'14'!F41+'15'!F41+'16'!F41+'17'!F41+'18'!F41+'19'!F41+'20'!F41+'21'!F41+'22'!F41+'23'!F41+'24'!F41+'25'!F41+'26'!F41+'27'!F41+'28'!F41+'29'!F41+'30'!F41+'31'!F41+'32'!F41+'33'!F41+'34'!F41+'35'!F41+'36'!F41+'37'!F41+'38'!F41+'39'!F41+'40'!F41)/COUNT(Papers!$E$2:$E$41)</f>
        <v>0</v>
      </c>
      <c r="I41" s="10" t="str">
        <f t="shared" ref="I41:I48" si="9">IF(SUM(J41:M41)=0,"",A41&amp;"-"&amp;B41)</f>
        <v/>
      </c>
      <c r="J41" s="22">
        <f t="shared" ref="J41:J48" si="10">C41</f>
        <v>0</v>
      </c>
      <c r="K41" s="22">
        <f t="shared" ref="K41:K48" si="11">D41</f>
        <v>0</v>
      </c>
      <c r="L41" s="22">
        <f t="shared" ref="L41:L48" si="12">E41</f>
        <v>0</v>
      </c>
      <c r="M41" s="22">
        <f t="shared" ref="M41:M48" si="13">F41</f>
        <v>0</v>
      </c>
    </row>
    <row r="42" spans="1:13" x14ac:dyDescent="0.2">
      <c r="A42" s="28" t="s">
        <v>159</v>
      </c>
      <c r="B42" s="10" t="s">
        <v>87</v>
      </c>
      <c r="C42" s="20">
        <f>('1'!C42+'2'!C42+'3'!C42+'4'!C42+'5'!C42+'6'!C42+'7'!C42+'8'!C42+'9'!C42+'10'!C42+'11'!C42+'12'!C42+'13'!C42+'14'!C42+'15'!C42+'16'!C42+'17'!C42+'18'!C42+'19'!C42+'20'!C42+'21'!C42+'22'!C42+'23'!C42+'24'!C42+'25'!C42+'26'!C42+'27'!C42+'28'!C42+'29'!C42+'30'!C42+'31'!C42+'32'!C42+'33'!C42+'34'!C42+'35'!C42+'36'!C42+'37'!C42+'38'!C42+'39'!C42+'40'!C42)/COUNT(Papers!$E$2:$E$41)</f>
        <v>0</v>
      </c>
      <c r="D42" s="20">
        <f>('1'!D42+'2'!D42+'3'!D42+'4'!D42+'5'!D42+'6'!D42+'7'!D42+'8'!D42+'9'!D42+'10'!D42+'11'!D42+'12'!D42+'13'!D42+'14'!D42+'15'!D42+'16'!D42+'17'!D42+'18'!D42+'19'!D42+'20'!D42+'21'!D42+'22'!D42+'23'!D42+'24'!D42+'25'!D42+'26'!D42+'27'!D42+'28'!D42+'29'!D42+'30'!D42+'31'!D42+'32'!D42+'33'!D42+'34'!D42+'35'!D42+'36'!D42+'37'!D42+'38'!D42+'39'!D42+'40'!D42)/COUNT(Papers!$E$2:$E$41)</f>
        <v>0</v>
      </c>
      <c r="E42" s="20">
        <f>('1'!E42+'2'!E42+'3'!E42+'4'!E42+'5'!E42+'6'!E42+'7'!E42+'8'!E42+'9'!E42+'10'!E42+'11'!E42+'12'!E42+'13'!E42+'14'!E42+'15'!E42+'16'!E42+'17'!E42+'18'!E42+'19'!E42+'20'!E42+'21'!E42+'22'!E42+'23'!E42+'24'!E42+'25'!E42+'26'!E42+'27'!E42+'28'!E42+'29'!E42+'30'!E42+'31'!E42+'32'!E42+'33'!E42+'34'!E42+'35'!E42+'36'!E42+'37'!E42+'38'!E42+'39'!E42+'40'!E42)/COUNT(Papers!$E$2:$E$41)</f>
        <v>0</v>
      </c>
      <c r="F42" s="20">
        <f>('1'!F42+'2'!F42+'3'!F42+'4'!F42+'5'!F42+'6'!F42+'7'!F42+'8'!F42+'9'!F42+'10'!F42+'11'!F42+'12'!F42+'13'!F42+'14'!F42+'15'!F42+'16'!F42+'17'!F42+'18'!F42+'19'!F42+'20'!F42+'21'!F42+'22'!F42+'23'!F42+'24'!F42+'25'!F42+'26'!F42+'27'!F42+'28'!F42+'29'!F42+'30'!F42+'31'!F42+'32'!F42+'33'!F42+'34'!F42+'35'!F42+'36'!F42+'37'!F42+'38'!F42+'39'!F42+'40'!F42)/COUNT(Papers!$E$2:$E$41)</f>
        <v>0</v>
      </c>
      <c r="I42" s="10" t="str">
        <f t="shared" si="9"/>
        <v/>
      </c>
      <c r="J42" s="22">
        <f t="shared" si="10"/>
        <v>0</v>
      </c>
      <c r="K42" s="22">
        <f t="shared" si="11"/>
        <v>0</v>
      </c>
      <c r="L42" s="22">
        <f t="shared" si="12"/>
        <v>0</v>
      </c>
      <c r="M42" s="22">
        <f t="shared" si="13"/>
        <v>0</v>
      </c>
    </row>
    <row r="43" spans="1:13" x14ac:dyDescent="0.2">
      <c r="A43" s="28" t="s">
        <v>160</v>
      </c>
      <c r="B43" s="10" t="s">
        <v>86</v>
      </c>
      <c r="C43" s="20">
        <f>('1'!C43+'2'!C43+'3'!C43+'4'!C43+'5'!C43+'6'!C43+'7'!C43+'8'!C43+'9'!C43+'10'!C43+'11'!C43+'12'!C43+'13'!C43+'14'!C43+'15'!C43+'16'!C43+'17'!C43+'18'!C43+'19'!C43+'20'!C43+'21'!C43+'22'!C43+'23'!C43+'24'!C43+'25'!C43+'26'!C43+'27'!C43+'28'!C43+'29'!C43+'30'!C43+'31'!C43+'32'!C43+'33'!C43+'34'!C43+'35'!C43+'36'!C43+'37'!C43+'38'!C43+'39'!C43+'40'!C43)/COUNT(Papers!$E$2:$E$41)</f>
        <v>0</v>
      </c>
      <c r="D43" s="20">
        <f>('1'!D43+'2'!D43+'3'!D43+'4'!D43+'5'!D43+'6'!D43+'7'!D43+'8'!D43+'9'!D43+'10'!D43+'11'!D43+'12'!D43+'13'!D43+'14'!D43+'15'!D43+'16'!D43+'17'!D43+'18'!D43+'19'!D43+'20'!D43+'21'!D43+'22'!D43+'23'!D43+'24'!D43+'25'!D43+'26'!D43+'27'!D43+'28'!D43+'29'!D43+'30'!D43+'31'!D43+'32'!D43+'33'!D43+'34'!D43+'35'!D43+'36'!D43+'37'!D43+'38'!D43+'39'!D43+'40'!D43)/COUNT(Papers!$E$2:$E$41)</f>
        <v>0</v>
      </c>
      <c r="E43" s="20">
        <f>('1'!E43+'2'!E43+'3'!E43+'4'!E43+'5'!E43+'6'!E43+'7'!E43+'8'!E43+'9'!E43+'10'!E43+'11'!E43+'12'!E43+'13'!E43+'14'!E43+'15'!E43+'16'!E43+'17'!E43+'18'!E43+'19'!E43+'20'!E43+'21'!E43+'22'!E43+'23'!E43+'24'!E43+'25'!E43+'26'!E43+'27'!E43+'28'!E43+'29'!E43+'30'!E43+'31'!E43+'32'!E43+'33'!E43+'34'!E43+'35'!E43+'36'!E43+'37'!E43+'38'!E43+'39'!E43+'40'!E43)/COUNT(Papers!$E$2:$E$41)</f>
        <v>0</v>
      </c>
      <c r="F43" s="20">
        <f>('1'!F43+'2'!F43+'3'!F43+'4'!F43+'5'!F43+'6'!F43+'7'!F43+'8'!F43+'9'!F43+'10'!F43+'11'!F43+'12'!F43+'13'!F43+'14'!F43+'15'!F43+'16'!F43+'17'!F43+'18'!F43+'19'!F43+'20'!F43+'21'!F43+'22'!F43+'23'!F43+'24'!F43+'25'!F43+'26'!F43+'27'!F43+'28'!F43+'29'!F43+'30'!F43+'31'!F43+'32'!F43+'33'!F43+'34'!F43+'35'!F43+'36'!F43+'37'!F43+'38'!F43+'39'!F43+'40'!F43)/COUNT(Papers!$E$2:$E$41)</f>
        <v>0</v>
      </c>
      <c r="I43" s="10" t="str">
        <f t="shared" si="9"/>
        <v/>
      </c>
      <c r="J43" s="22">
        <f t="shared" si="10"/>
        <v>0</v>
      </c>
      <c r="K43" s="22">
        <f t="shared" si="11"/>
        <v>0</v>
      </c>
      <c r="L43" s="22">
        <f t="shared" si="12"/>
        <v>0</v>
      </c>
      <c r="M43" s="22">
        <f t="shared" si="13"/>
        <v>0</v>
      </c>
    </row>
    <row r="44" spans="1:13" x14ac:dyDescent="0.2">
      <c r="A44" s="28" t="s">
        <v>160</v>
      </c>
      <c r="B44" s="10" t="s">
        <v>87</v>
      </c>
      <c r="C44" s="20">
        <f>('1'!C44+'2'!C44+'3'!C44+'4'!C44+'5'!C44+'6'!C44+'7'!C44+'8'!C44+'9'!C44+'10'!C44+'11'!C44+'12'!C44+'13'!C44+'14'!C44+'15'!C44+'16'!C44+'17'!C44+'18'!C44+'19'!C44+'20'!C44+'21'!C44+'22'!C44+'23'!C44+'24'!C44+'25'!C44+'26'!C44+'27'!C44+'28'!C44+'29'!C44+'30'!C44+'31'!C44+'32'!C44+'33'!C44+'34'!C44+'35'!C44+'36'!C44+'37'!C44+'38'!C44+'39'!C44+'40'!C44)/COUNT(Papers!$E$2:$E$41)</f>
        <v>0</v>
      </c>
      <c r="D44" s="20">
        <f>('1'!D44+'2'!D44+'3'!D44+'4'!D44+'5'!D44+'6'!D44+'7'!D44+'8'!D44+'9'!D44+'10'!D44+'11'!D44+'12'!D44+'13'!D44+'14'!D44+'15'!D44+'16'!D44+'17'!D44+'18'!D44+'19'!D44+'20'!D44+'21'!D44+'22'!D44+'23'!D44+'24'!D44+'25'!D44+'26'!D44+'27'!D44+'28'!D44+'29'!D44+'30'!D44+'31'!D44+'32'!D44+'33'!D44+'34'!D44+'35'!D44+'36'!D44+'37'!D44+'38'!D44+'39'!D44+'40'!D44)/COUNT(Papers!$E$2:$E$41)</f>
        <v>0</v>
      </c>
      <c r="E44" s="20">
        <f>('1'!E44+'2'!E44+'3'!E44+'4'!E44+'5'!E44+'6'!E44+'7'!E44+'8'!E44+'9'!E44+'10'!E44+'11'!E44+'12'!E44+'13'!E44+'14'!E44+'15'!E44+'16'!E44+'17'!E44+'18'!E44+'19'!E44+'20'!E44+'21'!E44+'22'!E44+'23'!E44+'24'!E44+'25'!E44+'26'!E44+'27'!E44+'28'!E44+'29'!E44+'30'!E44+'31'!E44+'32'!E44+'33'!E44+'34'!E44+'35'!E44+'36'!E44+'37'!E44+'38'!E44+'39'!E44+'40'!E44)/COUNT(Papers!$E$2:$E$41)</f>
        <v>0</v>
      </c>
      <c r="F44" s="20">
        <f>('1'!F44+'2'!F44+'3'!F44+'4'!F44+'5'!F44+'6'!F44+'7'!F44+'8'!F44+'9'!F44+'10'!F44+'11'!F44+'12'!F44+'13'!F44+'14'!F44+'15'!F44+'16'!F44+'17'!F44+'18'!F44+'19'!F44+'20'!F44+'21'!F44+'22'!F44+'23'!F44+'24'!F44+'25'!F44+'26'!F44+'27'!F44+'28'!F44+'29'!F44+'30'!F44+'31'!F44+'32'!F44+'33'!F44+'34'!F44+'35'!F44+'36'!F44+'37'!F44+'38'!F44+'39'!F44+'40'!F44)/COUNT(Papers!$E$2:$E$41)</f>
        <v>0</v>
      </c>
      <c r="I44" s="10" t="str">
        <f t="shared" si="9"/>
        <v/>
      </c>
      <c r="J44" s="22">
        <f t="shared" si="10"/>
        <v>0</v>
      </c>
      <c r="K44" s="22">
        <f t="shared" si="11"/>
        <v>0</v>
      </c>
      <c r="L44" s="22">
        <f t="shared" si="12"/>
        <v>0</v>
      </c>
      <c r="M44" s="22">
        <f t="shared" si="13"/>
        <v>0</v>
      </c>
    </row>
    <row r="45" spans="1:13" x14ac:dyDescent="0.2">
      <c r="A45" s="28" t="s">
        <v>161</v>
      </c>
      <c r="B45" s="10" t="s">
        <v>86</v>
      </c>
      <c r="C45" s="20">
        <f>('1'!C45+'2'!C45+'3'!C45+'4'!C45+'5'!C45+'6'!C45+'7'!C45+'8'!C45+'9'!C45+'10'!C45+'11'!C45+'12'!C45+'13'!C45+'14'!C45+'15'!C45+'16'!C45+'17'!C45+'18'!C45+'19'!C45+'20'!C45+'21'!C45+'22'!C45+'23'!C45+'24'!C45+'25'!C45+'26'!C45+'27'!C45+'28'!C45+'29'!C45+'30'!C45+'31'!C45+'32'!C45+'33'!C45+'34'!C45+'35'!C45+'36'!C45+'37'!C45+'38'!C45+'39'!C45+'40'!C45)/COUNT(Papers!$E$2:$E$41)</f>
        <v>0</v>
      </c>
      <c r="D45" s="20">
        <f>('1'!D45+'2'!D45+'3'!D45+'4'!D45+'5'!D45+'6'!D45+'7'!D45+'8'!D45+'9'!D45+'10'!D45+'11'!D45+'12'!D45+'13'!D45+'14'!D45+'15'!D45+'16'!D45+'17'!D45+'18'!D45+'19'!D45+'20'!D45+'21'!D45+'22'!D45+'23'!D45+'24'!D45+'25'!D45+'26'!D45+'27'!D45+'28'!D45+'29'!D45+'30'!D45+'31'!D45+'32'!D45+'33'!D45+'34'!D45+'35'!D45+'36'!D45+'37'!D45+'38'!D45+'39'!D45+'40'!D45)/COUNT(Papers!$E$2:$E$41)</f>
        <v>0</v>
      </c>
      <c r="E45" s="20">
        <f>('1'!E45+'2'!E45+'3'!E45+'4'!E45+'5'!E45+'6'!E45+'7'!E45+'8'!E45+'9'!E45+'10'!E45+'11'!E45+'12'!E45+'13'!E45+'14'!E45+'15'!E45+'16'!E45+'17'!E45+'18'!E45+'19'!E45+'20'!E45+'21'!E45+'22'!E45+'23'!E45+'24'!E45+'25'!E45+'26'!E45+'27'!E45+'28'!E45+'29'!E45+'30'!E45+'31'!E45+'32'!E45+'33'!E45+'34'!E45+'35'!E45+'36'!E45+'37'!E45+'38'!E45+'39'!E45+'40'!E45)/COUNT(Papers!$E$2:$E$41)</f>
        <v>0</v>
      </c>
      <c r="F45" s="20">
        <f>('1'!F45+'2'!F45+'3'!F45+'4'!F45+'5'!F45+'6'!F45+'7'!F45+'8'!F45+'9'!F45+'10'!F45+'11'!F45+'12'!F45+'13'!F45+'14'!F45+'15'!F45+'16'!F45+'17'!F45+'18'!F45+'19'!F45+'20'!F45+'21'!F45+'22'!F45+'23'!F45+'24'!F45+'25'!F45+'26'!F45+'27'!F45+'28'!F45+'29'!F45+'30'!F45+'31'!F45+'32'!F45+'33'!F45+'34'!F45+'35'!F45+'36'!F45+'37'!F45+'38'!F45+'39'!F45+'40'!F45)/COUNT(Papers!$E$2:$E$41)</f>
        <v>0</v>
      </c>
      <c r="I45" s="10" t="str">
        <f t="shared" si="9"/>
        <v/>
      </c>
      <c r="J45" s="22">
        <f t="shared" si="10"/>
        <v>0</v>
      </c>
      <c r="K45" s="22">
        <f t="shared" si="11"/>
        <v>0</v>
      </c>
      <c r="L45" s="22">
        <f t="shared" si="12"/>
        <v>0</v>
      </c>
      <c r="M45" s="22">
        <f t="shared" si="13"/>
        <v>0</v>
      </c>
    </row>
    <row r="46" spans="1:13" x14ac:dyDescent="0.2">
      <c r="A46" s="28" t="s">
        <v>161</v>
      </c>
      <c r="B46" s="10" t="s">
        <v>87</v>
      </c>
      <c r="C46" s="20">
        <f>('1'!C46+'2'!C46+'3'!C46+'4'!C46+'5'!C46+'6'!C46+'7'!C46+'8'!C46+'9'!C46+'10'!C46+'11'!C46+'12'!C46+'13'!C46+'14'!C46+'15'!C46+'16'!C46+'17'!C46+'18'!C46+'19'!C46+'20'!C46+'21'!C46+'22'!C46+'23'!C46+'24'!C46+'25'!C46+'26'!C46+'27'!C46+'28'!C46+'29'!C46+'30'!C46+'31'!C46+'32'!C46+'33'!C46+'34'!C46+'35'!C46+'36'!C46+'37'!C46+'38'!C46+'39'!C46+'40'!C46)/COUNT(Papers!$E$2:$E$41)</f>
        <v>0</v>
      </c>
      <c r="D46" s="20">
        <f>('1'!D46+'2'!D46+'3'!D46+'4'!D46+'5'!D46+'6'!D46+'7'!D46+'8'!D46+'9'!D46+'10'!D46+'11'!D46+'12'!D46+'13'!D46+'14'!D46+'15'!D46+'16'!D46+'17'!D46+'18'!D46+'19'!D46+'20'!D46+'21'!D46+'22'!D46+'23'!D46+'24'!D46+'25'!D46+'26'!D46+'27'!D46+'28'!D46+'29'!D46+'30'!D46+'31'!D46+'32'!D46+'33'!D46+'34'!D46+'35'!D46+'36'!D46+'37'!D46+'38'!D46+'39'!D46+'40'!D46)/COUNT(Papers!$E$2:$E$41)</f>
        <v>0</v>
      </c>
      <c r="E46" s="20">
        <f>('1'!E46+'2'!E46+'3'!E46+'4'!E46+'5'!E46+'6'!E46+'7'!E46+'8'!E46+'9'!E46+'10'!E46+'11'!E46+'12'!E46+'13'!E46+'14'!E46+'15'!E46+'16'!E46+'17'!E46+'18'!E46+'19'!E46+'20'!E46+'21'!E46+'22'!E46+'23'!E46+'24'!E46+'25'!E46+'26'!E46+'27'!E46+'28'!E46+'29'!E46+'30'!E46+'31'!E46+'32'!E46+'33'!E46+'34'!E46+'35'!E46+'36'!E46+'37'!E46+'38'!E46+'39'!E46+'40'!E46)/COUNT(Papers!$E$2:$E$41)</f>
        <v>0</v>
      </c>
      <c r="F46" s="20">
        <f>('1'!F46+'2'!F46+'3'!F46+'4'!F46+'5'!F46+'6'!F46+'7'!F46+'8'!F46+'9'!F46+'10'!F46+'11'!F46+'12'!F46+'13'!F46+'14'!F46+'15'!F46+'16'!F46+'17'!F46+'18'!F46+'19'!F46+'20'!F46+'21'!F46+'22'!F46+'23'!F46+'24'!F46+'25'!F46+'26'!F46+'27'!F46+'28'!F46+'29'!F46+'30'!F46+'31'!F46+'32'!F46+'33'!F46+'34'!F46+'35'!F46+'36'!F46+'37'!F46+'38'!F46+'39'!F46+'40'!F46)/COUNT(Papers!$E$2:$E$41)</f>
        <v>0</v>
      </c>
      <c r="I46" s="10" t="str">
        <f t="shared" si="9"/>
        <v/>
      </c>
      <c r="J46" s="22">
        <f t="shared" si="10"/>
        <v>0</v>
      </c>
      <c r="K46" s="22">
        <f t="shared" si="11"/>
        <v>0</v>
      </c>
      <c r="L46" s="22">
        <f t="shared" si="12"/>
        <v>0</v>
      </c>
      <c r="M46" s="22">
        <f t="shared" si="13"/>
        <v>0</v>
      </c>
    </row>
    <row r="47" spans="1:13" x14ac:dyDescent="0.2">
      <c r="A47" s="28" t="s">
        <v>162</v>
      </c>
      <c r="B47" s="10" t="s">
        <v>86</v>
      </c>
      <c r="C47" s="20">
        <f>('1'!C47+'2'!C47+'3'!C47+'4'!C47+'5'!C47+'6'!C47+'7'!C47+'8'!C47+'9'!C47+'10'!C47+'11'!C47+'12'!C47+'13'!C47+'14'!C47+'15'!C47+'16'!C47+'17'!C47+'18'!C47+'19'!C47+'20'!C47+'21'!C47+'22'!C47+'23'!C47+'24'!C47+'25'!C47+'26'!C47+'27'!C47+'28'!C47+'29'!C47+'30'!C47+'31'!C47+'32'!C47+'33'!C47+'34'!C47+'35'!C47+'36'!C47+'37'!C47+'38'!C47+'39'!C47+'40'!C47)/COUNT(Papers!$E$2:$E$41)</f>
        <v>0</v>
      </c>
      <c r="D47" s="20">
        <f>('1'!D47+'2'!D47+'3'!D47+'4'!D47+'5'!D47+'6'!D47+'7'!D47+'8'!D47+'9'!D47+'10'!D47+'11'!D47+'12'!D47+'13'!D47+'14'!D47+'15'!D47+'16'!D47+'17'!D47+'18'!D47+'19'!D47+'20'!D47+'21'!D47+'22'!D47+'23'!D47+'24'!D47+'25'!D47+'26'!D47+'27'!D47+'28'!D47+'29'!D47+'30'!D47+'31'!D47+'32'!D47+'33'!D47+'34'!D47+'35'!D47+'36'!D47+'37'!D47+'38'!D47+'39'!D47+'40'!D47)/COUNT(Papers!$E$2:$E$41)</f>
        <v>0</v>
      </c>
      <c r="E47" s="20">
        <f>('1'!E47+'2'!E47+'3'!E47+'4'!E47+'5'!E47+'6'!E47+'7'!E47+'8'!E47+'9'!E47+'10'!E47+'11'!E47+'12'!E47+'13'!E47+'14'!E47+'15'!E47+'16'!E47+'17'!E47+'18'!E47+'19'!E47+'20'!E47+'21'!E47+'22'!E47+'23'!E47+'24'!E47+'25'!E47+'26'!E47+'27'!E47+'28'!E47+'29'!E47+'30'!E47+'31'!E47+'32'!E47+'33'!E47+'34'!E47+'35'!E47+'36'!E47+'37'!E47+'38'!E47+'39'!E47+'40'!E47)/COUNT(Papers!$E$2:$E$41)</f>
        <v>0</v>
      </c>
      <c r="F47" s="20">
        <f>('1'!F47+'2'!F47+'3'!F47+'4'!F47+'5'!F47+'6'!F47+'7'!F47+'8'!F47+'9'!F47+'10'!F47+'11'!F47+'12'!F47+'13'!F47+'14'!F47+'15'!F47+'16'!F47+'17'!F47+'18'!F47+'19'!F47+'20'!F47+'21'!F47+'22'!F47+'23'!F47+'24'!F47+'25'!F47+'26'!F47+'27'!F47+'28'!F47+'29'!F47+'30'!F47+'31'!F47+'32'!F47+'33'!F47+'34'!F47+'35'!F47+'36'!F47+'37'!F47+'38'!F47+'39'!F47+'40'!F47)/COUNT(Papers!$E$2:$E$41)</f>
        <v>0</v>
      </c>
      <c r="I47" s="10" t="str">
        <f t="shared" si="9"/>
        <v/>
      </c>
      <c r="J47" s="22">
        <f t="shared" si="10"/>
        <v>0</v>
      </c>
      <c r="K47" s="22">
        <f t="shared" si="11"/>
        <v>0</v>
      </c>
      <c r="L47" s="22">
        <f t="shared" si="12"/>
        <v>0</v>
      </c>
      <c r="M47" s="22">
        <f t="shared" si="13"/>
        <v>0</v>
      </c>
    </row>
    <row r="48" spans="1:13" x14ac:dyDescent="0.2">
      <c r="A48" s="28" t="s">
        <v>162</v>
      </c>
      <c r="B48" s="10" t="s">
        <v>87</v>
      </c>
      <c r="C48" s="20">
        <f>('1'!C48+'2'!C48+'3'!C48+'4'!C48+'5'!C48+'6'!C48+'7'!C48+'8'!C48+'9'!C48+'10'!C48+'11'!C48+'12'!C48+'13'!C48+'14'!C48+'15'!C48+'16'!C48+'17'!C48+'18'!C48+'19'!C48+'20'!C48+'21'!C48+'22'!C48+'23'!C48+'24'!C48+'25'!C48+'26'!C48+'27'!C48+'28'!C48+'29'!C48+'30'!C48+'31'!C48+'32'!C48+'33'!C48+'34'!C48+'35'!C48+'36'!C48+'37'!C48+'38'!C48+'39'!C48+'40'!C48)/COUNT(Papers!$E$2:$E$41)</f>
        <v>6</v>
      </c>
      <c r="D48" s="20">
        <f>('1'!D48+'2'!D48+'3'!D48+'4'!D48+'5'!D48+'6'!D48+'7'!D48+'8'!D48+'9'!D48+'10'!D48+'11'!D48+'12'!D48+'13'!D48+'14'!D48+'15'!D48+'16'!D48+'17'!D48+'18'!D48+'19'!D48+'20'!D48+'21'!D48+'22'!D48+'23'!D48+'24'!D48+'25'!D48+'26'!D48+'27'!D48+'28'!D48+'29'!D48+'30'!D48+'31'!D48+'32'!D48+'33'!D48+'34'!D48+'35'!D48+'36'!D48+'37'!D48+'38'!D48+'39'!D48+'40'!D48)/COUNT(Papers!$E$2:$E$41)</f>
        <v>2</v>
      </c>
      <c r="E48" s="20">
        <f>('1'!E48+'2'!E48+'3'!E48+'4'!E48+'5'!E48+'6'!E48+'7'!E48+'8'!E48+'9'!E48+'10'!E48+'11'!E48+'12'!E48+'13'!E48+'14'!E48+'15'!E48+'16'!E48+'17'!E48+'18'!E48+'19'!E48+'20'!E48+'21'!E48+'22'!E48+'23'!E48+'24'!E48+'25'!E48+'26'!E48+'27'!E48+'28'!E48+'29'!E48+'30'!E48+'31'!E48+'32'!E48+'33'!E48+'34'!E48+'35'!E48+'36'!E48+'37'!E48+'38'!E48+'39'!E48+'40'!E48)/COUNT(Papers!$E$2:$E$41)</f>
        <v>0</v>
      </c>
      <c r="F48" s="20">
        <f>('1'!F48+'2'!F48+'3'!F48+'4'!F48+'5'!F48+'6'!F48+'7'!F48+'8'!F48+'9'!F48+'10'!F48+'11'!F48+'12'!F48+'13'!F48+'14'!F48+'15'!F48+'16'!F48+'17'!F48+'18'!F48+'19'!F48+'20'!F48+'21'!F48+'22'!F48+'23'!F48+'24'!F48+'25'!F48+'26'!F48+'27'!F48+'28'!F48+'29'!F48+'30'!F48+'31'!F48+'32'!F48+'33'!F48+'34'!F48+'35'!F48+'36'!F48+'37'!F48+'38'!F48+'39'!F48+'40'!F48)/COUNT(Papers!$E$2:$E$41)</f>
        <v>0</v>
      </c>
      <c r="I48" s="10" t="str">
        <f t="shared" si="9"/>
        <v>Solodization-Mechanistic</v>
      </c>
      <c r="J48" s="22">
        <f t="shared" si="10"/>
        <v>6</v>
      </c>
      <c r="K48" s="22">
        <f t="shared" si="11"/>
        <v>2</v>
      </c>
      <c r="L48" s="22">
        <f t="shared" si="12"/>
        <v>0</v>
      </c>
      <c r="M48" s="22">
        <f t="shared" si="13"/>
        <v>0</v>
      </c>
    </row>
    <row r="49" spans="1:13" x14ac:dyDescent="0.2">
      <c r="C49" s="21"/>
      <c r="D49" s="21"/>
      <c r="E49" s="21"/>
      <c r="F49" s="21"/>
      <c r="I49" s="10" t="str">
        <f>IF(SUM(J49:M49)=0,"",A49&amp;"-"&amp;B49)</f>
        <v/>
      </c>
      <c r="J49" s="22"/>
      <c r="K49" s="22"/>
      <c r="L49" s="22"/>
      <c r="M49" s="22"/>
    </row>
    <row r="50" spans="1:13" x14ac:dyDescent="0.2">
      <c r="A50" s="10" t="s">
        <v>111</v>
      </c>
      <c r="C50" s="20">
        <f>('1'!C50+'2'!C50+'3'!C50+'4'!C50+'5'!C50+'6'!C50+'7'!C50+'8'!C50+'9'!C50+'10'!C50+'11'!C50+'12'!C50+'13'!C50+'14'!C50+'15'!C50+'16'!C42+'17'!C50+'18'!C50+'19'!C50+'20'!C50+'21'!C50+'22'!C50+'23'!C50+'24'!C50+'25'!C50+'26'!C50+'27'!C50+'28'!C50+'29'!C50+'30'!C50+'31'!C50+'32'!C50+'33'!C50+'34'!C50)/COUNT(Papers!$E$2:$E$41)</f>
        <v>7</v>
      </c>
      <c r="D50" s="20">
        <f>('1'!D50+'2'!D50+'3'!D50+'4'!D50+'5'!D50+'6'!D50+'7'!D50+'8'!D50+'9'!D50+'10'!D50+'11'!D50+'12'!D50+'13'!D50+'14'!D50+'15'!D50+'16'!D42+'17'!D50+'18'!D50+'19'!D50+'20'!D50+'21'!D50+'22'!D50+'23'!D50+'24'!D50+'25'!D50+'26'!D50+'27'!D50+'28'!D50+'29'!D50+'30'!D50+'31'!D50+'32'!D50+'33'!D50+'34'!D50)/COUNT(Papers!$E$2:$E$41)</f>
        <v>4</v>
      </c>
      <c r="E50" s="20">
        <f>('1'!E50+'2'!E50+'3'!E50+'4'!E50+'5'!E50+'6'!E50+'7'!E50+'8'!E50+'9'!E50+'10'!E50+'11'!E50+'12'!E50+'13'!E50+'14'!E50+'15'!E50+'16'!E42+'17'!E50+'18'!E50+'19'!E50+'20'!E50+'21'!E50+'22'!E50+'23'!E50+'24'!E50+'25'!E50+'26'!E50+'27'!E50+'28'!E50+'29'!E50+'30'!E50+'31'!E50+'32'!E50+'33'!E50+'34'!E50)/COUNT(Papers!$E$2:$E$41)</f>
        <v>3</v>
      </c>
      <c r="F50" s="20">
        <f>('1'!F50+'2'!F50+'3'!F50+'4'!F50+'5'!F50+'6'!F50+'7'!F50+'8'!F50+'9'!F50+'10'!F50+'11'!F50+'12'!F50+'13'!F50+'14'!F50+'15'!F50+'16'!F42+'17'!F50+'18'!F50+'19'!F50+'20'!F50+'21'!F50+'22'!F50+'23'!F50+'24'!F50+'25'!F50+'26'!F50+'27'!F50+'28'!F50+'29'!F50+'30'!F50+'31'!F50+'32'!F50+'33'!F50+'34'!F50)/COUNT(Papers!$E$2:$E$41)</f>
        <v>3</v>
      </c>
      <c r="I50" s="10" t="str">
        <f>IF(SUM(J50:M50)=0,"",A50&amp;"-"&amp;B50)</f>
        <v>Field testing-</v>
      </c>
      <c r="J50" s="22">
        <f t="shared" si="2"/>
        <v>7</v>
      </c>
      <c r="K50" s="22">
        <f t="shared" ref="K50" si="14">D50</f>
        <v>4</v>
      </c>
      <c r="L50" s="22">
        <f t="shared" ref="L50" si="15">E50</f>
        <v>3</v>
      </c>
      <c r="M50" s="22">
        <f t="shared" ref="M50" si="16">F50</f>
        <v>3</v>
      </c>
    </row>
    <row r="52" spans="1:13" x14ac:dyDescent="0.2">
      <c r="C52" s="8" t="s">
        <v>195</v>
      </c>
      <c r="I52" s="8" t="s">
        <v>118</v>
      </c>
    </row>
    <row r="53" spans="1:13" x14ac:dyDescent="0.2">
      <c r="A53" s="24" t="s">
        <v>119</v>
      </c>
      <c r="B53" s="23"/>
    </row>
    <row r="54" spans="1:13" x14ac:dyDescent="0.2">
      <c r="A54" s="25">
        <v>1</v>
      </c>
      <c r="B54" s="52" t="s">
        <v>120</v>
      </c>
      <c r="C54" s="52"/>
      <c r="D54" s="52"/>
      <c r="E54" s="52"/>
      <c r="F54" s="52"/>
      <c r="G54" s="52"/>
      <c r="H54" s="52"/>
    </row>
    <row r="55" spans="1:13" s="2" customFormat="1" ht="23.25" customHeight="1" x14ac:dyDescent="0.2">
      <c r="A55" s="26">
        <v>2</v>
      </c>
      <c r="B55" s="53" t="s">
        <v>121</v>
      </c>
      <c r="C55" s="53"/>
      <c r="D55" s="53"/>
      <c r="E55" s="53"/>
      <c r="F55" s="53"/>
      <c r="G55" s="53"/>
      <c r="H55" s="53"/>
    </row>
    <row r="56" spans="1:13" ht="11.25" customHeight="1" x14ac:dyDescent="0.2">
      <c r="A56" s="25">
        <v>3</v>
      </c>
      <c r="B56" s="53" t="s">
        <v>122</v>
      </c>
      <c r="C56" s="53"/>
      <c r="D56" s="53"/>
      <c r="E56" s="53"/>
      <c r="F56" s="53"/>
      <c r="G56" s="53"/>
      <c r="H56" s="53"/>
    </row>
  </sheetData>
  <mergeCells count="4">
    <mergeCell ref="C3:F3"/>
    <mergeCell ref="B54:H54"/>
    <mergeCell ref="B55:H55"/>
    <mergeCell ref="B56:H56"/>
  </mergeCells>
  <conditionalFormatting sqref="C5:F50">
    <cfRule type="cellIs" dxfId="14" priority="1" stopIfTrue="1" operator="equal">
      <formula>0</formula>
    </cfRule>
  </conditionalFormatting>
  <conditionalFormatting sqref="C5:F48">
    <cfRule type="colorScale" priority="3">
      <colorScale>
        <cfvo type="min"/>
        <cfvo type="max"/>
        <color theme="0"/>
        <color rgb="FF00B050"/>
      </colorScale>
    </cfRule>
  </conditionalFormatting>
  <pageMargins left="0.7" right="0.7" top="0.75" bottom="0.75" header="0.3" footer="0.3"/>
  <pageSetup paperSize="9" orientation="portrait"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50"/>
  <sheetViews>
    <sheetView workbookViewId="0">
      <selection activeCell="B47" sqref="B47:B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17</v>
      </c>
      <c r="C1" s="14" t="s">
        <v>107</v>
      </c>
    </row>
    <row r="2" spans="1:6" x14ac:dyDescent="0.2">
      <c r="A2" s="9" t="s">
        <v>10</v>
      </c>
      <c r="B2" s="8" t="str">
        <f ca="1">INDIRECT("Papers!"&amp;"b"&amp;A1+1)&amp;" "&amp;INDIRECT("Papers!"&amp;"d"&amp;A1+1)&amp;" "&amp;INDIRECT("Papers!"&amp;"e"&amp;A1+1)</f>
        <v xml:space="preserve">Finke 2012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v>1</v>
      </c>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v>1</v>
      </c>
      <c r="D12" s="13"/>
      <c r="E12" s="13"/>
      <c r="F12" s="13"/>
    </row>
    <row r="13" spans="1:6" x14ac:dyDescent="0.2">
      <c r="A13" s="10" t="str">
        <f>Overview!A13</f>
        <v>Bioturbation</v>
      </c>
      <c r="B13" s="10" t="s">
        <v>86</v>
      </c>
      <c r="C13" s="13">
        <v>1</v>
      </c>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v>1</v>
      </c>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v>1</v>
      </c>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v>1</v>
      </c>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v>1</v>
      </c>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86</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86</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86</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86</v>
      </c>
      <c r="C47" s="12"/>
      <c r="D47" s="12"/>
      <c r="E47" s="12"/>
      <c r="F47" s="12"/>
    </row>
    <row r="48" spans="1:6" x14ac:dyDescent="0.2">
      <c r="A48" s="10" t="str">
        <f>Overview!A48</f>
        <v>Solodization</v>
      </c>
      <c r="B48" s="10" t="s">
        <v>87</v>
      </c>
      <c r="C48" s="12">
        <v>1</v>
      </c>
      <c r="D48" s="12"/>
      <c r="E48" s="12"/>
      <c r="F48" s="12"/>
    </row>
    <row r="49" spans="1:6" x14ac:dyDescent="0.2">
      <c r="A49" s="10">
        <f>Overview!A49</f>
        <v>0</v>
      </c>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50"/>
  <sheetViews>
    <sheetView topLeftCell="A13" workbookViewId="0">
      <selection activeCell="C49" sqref="C49"/>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18</v>
      </c>
      <c r="C1" s="14" t="s">
        <v>107</v>
      </c>
    </row>
    <row r="2" spans="1:6" x14ac:dyDescent="0.2">
      <c r="A2" s="9" t="s">
        <v>10</v>
      </c>
      <c r="B2" s="8" t="str">
        <f ca="1">INDIRECT("Papers!"&amp;"b"&amp;A1+1)&amp;" "&amp;INDIRECT("Papers!"&amp;"d"&amp;A1+1)&amp;" "&amp;INDIRECT("Papers!"&amp;"e"&amp;A1+1)</f>
        <v xml:space="preserve">Sauer et al. 2012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v>1</v>
      </c>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v>1</v>
      </c>
      <c r="D12" s="13"/>
      <c r="E12" s="13"/>
      <c r="F12" s="13"/>
    </row>
    <row r="13" spans="1:6" x14ac:dyDescent="0.2">
      <c r="A13" s="10" t="str">
        <f>Overview!A13</f>
        <v>Bioturbation</v>
      </c>
      <c r="B13" s="10" t="s">
        <v>86</v>
      </c>
      <c r="C13" s="13">
        <v>1</v>
      </c>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v>1</v>
      </c>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v>1</v>
      </c>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v>1</v>
      </c>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86</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86</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86</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86</v>
      </c>
      <c r="C47" s="12"/>
      <c r="D47" s="12"/>
      <c r="E47" s="12"/>
      <c r="F47" s="12"/>
    </row>
    <row r="48" spans="1:6" x14ac:dyDescent="0.2">
      <c r="A48" s="10" t="str">
        <f>Overview!A48</f>
        <v>Solodization</v>
      </c>
      <c r="B48" s="10" t="s">
        <v>87</v>
      </c>
      <c r="C48" s="12">
        <v>1</v>
      </c>
      <c r="D48" s="12"/>
      <c r="E48" s="12"/>
      <c r="F48" s="12"/>
    </row>
    <row r="49" spans="1:6" x14ac:dyDescent="0.2">
      <c r="A49" s="10">
        <f>Overview!A49</f>
        <v>0</v>
      </c>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19</v>
      </c>
      <c r="C1" s="14" t="s">
        <v>107</v>
      </c>
    </row>
    <row r="2" spans="1:6" x14ac:dyDescent="0.2">
      <c r="A2" s="9" t="s">
        <v>10</v>
      </c>
      <c r="B2" s="8" t="str">
        <f ca="1">INDIRECT("Papers!"&amp;"b"&amp;A1+1)&amp;" "&amp;INDIRECT("Papers!"&amp;"d"&amp;A1+1)&amp;" "&amp;INDIRECT("Papers!"&amp;"e"&amp;A1+1)</f>
        <v xml:space="preserve">Vanwalleghem et al.  2013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2"/>
    </row>
    <row r="6" spans="1:6" x14ac:dyDescent="0.2">
      <c r="A6" s="10" t="str">
        <f>Overview!A6</f>
        <v>Erosion</v>
      </c>
      <c r="B6" s="10" t="s">
        <v>87</v>
      </c>
      <c r="C6" s="13"/>
      <c r="D6" s="13"/>
      <c r="E6" s="13"/>
      <c r="F6" s="12">
        <v>1</v>
      </c>
    </row>
    <row r="7" spans="1:6" x14ac:dyDescent="0.2">
      <c r="A7" s="10" t="str">
        <f>Overview!A7</f>
        <v>Deposition</v>
      </c>
      <c r="B7" s="10" t="s">
        <v>86</v>
      </c>
      <c r="C7" s="13"/>
      <c r="D7" s="13"/>
      <c r="E7" s="13"/>
      <c r="F7" s="12"/>
    </row>
    <row r="8" spans="1:6" x14ac:dyDescent="0.2">
      <c r="A8" s="10" t="str">
        <f>Overview!A8</f>
        <v>Deposition</v>
      </c>
      <c r="B8" s="10" t="s">
        <v>87</v>
      </c>
      <c r="C8" s="13"/>
      <c r="D8" s="13"/>
      <c r="E8" s="13"/>
      <c r="F8" s="12">
        <v>1</v>
      </c>
    </row>
    <row r="9" spans="1:6" x14ac:dyDescent="0.2">
      <c r="A9" s="10" t="str">
        <f>Overview!A9</f>
        <v>Physical weathering</v>
      </c>
      <c r="B9" s="10" t="s">
        <v>86</v>
      </c>
      <c r="C9" s="13"/>
      <c r="D9" s="13"/>
      <c r="E9" s="13"/>
      <c r="F9" s="12">
        <v>1</v>
      </c>
    </row>
    <row r="10" spans="1:6" x14ac:dyDescent="0.2">
      <c r="A10" s="10" t="str">
        <f>Overview!A10</f>
        <v>Physical weathering</v>
      </c>
      <c r="B10" s="10" t="s">
        <v>87</v>
      </c>
      <c r="C10" s="13"/>
      <c r="D10" s="13"/>
      <c r="E10" s="13"/>
      <c r="F10" s="12"/>
    </row>
    <row r="11" spans="1:6" x14ac:dyDescent="0.2">
      <c r="A11" s="10" t="str">
        <f>Overview!A11</f>
        <v>Chemical weathering</v>
      </c>
      <c r="B11" s="10" t="s">
        <v>86</v>
      </c>
      <c r="C11" s="13"/>
      <c r="D11" s="13"/>
      <c r="E11" s="13"/>
      <c r="F11" s="12">
        <v>1</v>
      </c>
    </row>
    <row r="12" spans="1:6" x14ac:dyDescent="0.2">
      <c r="A12" s="10" t="str">
        <f>Overview!A12</f>
        <v>Chemical weathering</v>
      </c>
      <c r="B12" s="10" t="s">
        <v>87</v>
      </c>
      <c r="C12" s="13"/>
      <c r="D12" s="13"/>
      <c r="E12" s="13"/>
      <c r="F12" s="12"/>
    </row>
    <row r="13" spans="1:6" x14ac:dyDescent="0.2">
      <c r="A13" s="10" t="str">
        <f>Overview!A13</f>
        <v>Bioturbation</v>
      </c>
      <c r="B13" s="10" t="s">
        <v>86</v>
      </c>
      <c r="C13" s="13"/>
      <c r="D13" s="13"/>
      <c r="E13" s="13"/>
      <c r="F13" s="12">
        <v>1</v>
      </c>
    </row>
    <row r="14" spans="1:6" x14ac:dyDescent="0.2">
      <c r="A14" s="10" t="str">
        <f>Overview!A14</f>
        <v>Bioturbation</v>
      </c>
      <c r="B14" s="10" t="s">
        <v>87</v>
      </c>
      <c r="C14" s="13"/>
      <c r="D14" s="13"/>
      <c r="E14" s="13"/>
      <c r="F14" s="12"/>
    </row>
    <row r="15" spans="1:6" x14ac:dyDescent="0.2">
      <c r="A15" s="10" t="str">
        <f>Overview!A15</f>
        <v>Melanization</v>
      </c>
      <c r="B15" s="10" t="s">
        <v>86</v>
      </c>
      <c r="C15" s="13"/>
      <c r="D15" s="13"/>
      <c r="E15" s="13"/>
      <c r="F15" s="12">
        <v>1</v>
      </c>
    </row>
    <row r="16" spans="1:6" x14ac:dyDescent="0.2">
      <c r="A16" s="10" t="str">
        <f>Overview!A16</f>
        <v>Melanization</v>
      </c>
      <c r="B16" s="10" t="s">
        <v>87</v>
      </c>
      <c r="C16" s="13"/>
      <c r="D16" s="13"/>
      <c r="E16" s="13"/>
      <c r="F16" s="12"/>
    </row>
    <row r="17" spans="1:6" x14ac:dyDescent="0.2">
      <c r="A17" s="10" t="str">
        <f>Overview!A17</f>
        <v>Argilluviation</v>
      </c>
      <c r="B17" s="10" t="s">
        <v>86</v>
      </c>
      <c r="C17" s="13"/>
      <c r="D17" s="13"/>
      <c r="E17" s="13"/>
      <c r="F17" s="12">
        <v>1</v>
      </c>
    </row>
    <row r="18" spans="1:6" x14ac:dyDescent="0.2">
      <c r="A18" s="10" t="str">
        <f>Overview!A18</f>
        <v>Argilluviation</v>
      </c>
      <c r="B18" s="10" t="s">
        <v>87</v>
      </c>
      <c r="C18" s="13"/>
      <c r="D18" s="13"/>
      <c r="E18" s="13"/>
      <c r="F18" s="12"/>
    </row>
    <row r="19" spans="1:6" x14ac:dyDescent="0.2">
      <c r="A19" s="10" t="str">
        <f>Overview!A19</f>
        <v>Calcification</v>
      </c>
      <c r="B19" s="10" t="s">
        <v>86</v>
      </c>
      <c r="C19" s="13"/>
      <c r="D19" s="13"/>
      <c r="E19" s="13"/>
      <c r="F19" s="12"/>
    </row>
    <row r="20" spans="1:6" x14ac:dyDescent="0.2">
      <c r="A20" s="10" t="str">
        <f>Overview!A20</f>
        <v>Calcification</v>
      </c>
      <c r="B20" s="10" t="s">
        <v>87</v>
      </c>
      <c r="C20" s="13"/>
      <c r="D20" s="13"/>
      <c r="E20" s="13"/>
      <c r="F20" s="12"/>
    </row>
    <row r="21" spans="1:6" x14ac:dyDescent="0.2">
      <c r="A21" s="10" t="str">
        <f>Overview!A21</f>
        <v>Base cation leaching</v>
      </c>
      <c r="B21" s="10" t="s">
        <v>86</v>
      </c>
      <c r="C21" s="13"/>
      <c r="D21" s="13"/>
      <c r="E21" s="13"/>
      <c r="F21" s="12"/>
    </row>
    <row r="22" spans="1:6" x14ac:dyDescent="0.2">
      <c r="A22" s="10" t="str">
        <f>Overview!A22</f>
        <v>Base cation leaching</v>
      </c>
      <c r="B22" s="10" t="s">
        <v>87</v>
      </c>
      <c r="C22" s="13"/>
      <c r="D22" s="13"/>
      <c r="E22" s="13"/>
      <c r="F22" s="12"/>
    </row>
    <row r="23" spans="1:6" x14ac:dyDescent="0.2">
      <c r="A23" s="10" t="str">
        <f>Overview!A23</f>
        <v>Biological enrichment of cations</v>
      </c>
      <c r="B23" s="10" t="s">
        <v>86</v>
      </c>
      <c r="C23" s="13"/>
      <c r="D23" s="13"/>
      <c r="E23" s="13"/>
      <c r="F23" s="12"/>
    </row>
    <row r="24" spans="1:6" x14ac:dyDescent="0.2">
      <c r="A24" s="10" t="str">
        <f>Overview!A24</f>
        <v>Biological enrichment of cations</v>
      </c>
      <c r="B24" s="10" t="s">
        <v>87</v>
      </c>
      <c r="C24" s="13"/>
      <c r="D24" s="13"/>
      <c r="E24" s="13"/>
      <c r="F24" s="12"/>
    </row>
    <row r="25" spans="1:6" x14ac:dyDescent="0.2">
      <c r="A25" s="10" t="str">
        <f>Overview!A25</f>
        <v>Ferralitization</v>
      </c>
      <c r="B25" s="10" t="s">
        <v>86</v>
      </c>
      <c r="C25" s="13"/>
      <c r="D25" s="13"/>
      <c r="E25" s="13"/>
      <c r="F25" s="12"/>
    </row>
    <row r="26" spans="1:6" x14ac:dyDescent="0.2">
      <c r="A26" s="10" t="str">
        <f>Overview!A26</f>
        <v>Ferralitization</v>
      </c>
      <c r="B26" s="10" t="s">
        <v>87</v>
      </c>
      <c r="C26" s="13"/>
      <c r="D26" s="13"/>
      <c r="E26" s="13"/>
      <c r="F26" s="12"/>
    </row>
    <row r="27" spans="1:6" x14ac:dyDescent="0.2">
      <c r="A27" s="10" t="str">
        <f>Overview!A27</f>
        <v>Anthrosolization</v>
      </c>
      <c r="B27" s="10" t="s">
        <v>86</v>
      </c>
      <c r="C27" s="13"/>
      <c r="D27" s="13"/>
      <c r="E27" s="13"/>
      <c r="F27" s="12"/>
    </row>
    <row r="28" spans="1:6" x14ac:dyDescent="0.2">
      <c r="A28" s="10" t="str">
        <f>Overview!A28</f>
        <v>Anthrosolization</v>
      </c>
      <c r="B28" s="10" t="s">
        <v>87</v>
      </c>
      <c r="C28" s="13"/>
      <c r="D28" s="13"/>
      <c r="E28" s="13"/>
      <c r="F28" s="12"/>
    </row>
    <row r="29" spans="1:6" x14ac:dyDescent="0.2">
      <c r="A29" s="10" t="str">
        <f>Overview!A29</f>
        <v>Gleization</v>
      </c>
      <c r="B29" s="10" t="s">
        <v>86</v>
      </c>
      <c r="C29" s="13"/>
      <c r="D29" s="13"/>
      <c r="E29" s="13"/>
      <c r="F29" s="12"/>
    </row>
    <row r="30" spans="1:6" x14ac:dyDescent="0.2">
      <c r="A30" s="10" t="str">
        <f>Overview!A30</f>
        <v>Gleization</v>
      </c>
      <c r="B30" s="10" t="s">
        <v>87</v>
      </c>
      <c r="C30" s="13"/>
      <c r="D30" s="13"/>
      <c r="E30" s="13"/>
      <c r="F30" s="12"/>
    </row>
    <row r="31" spans="1:6" x14ac:dyDescent="0.2">
      <c r="A31" s="10" t="str">
        <f>Overview!A31</f>
        <v>Silification</v>
      </c>
      <c r="B31" s="10" t="s">
        <v>86</v>
      </c>
      <c r="C31" s="13"/>
      <c r="D31" s="13"/>
      <c r="E31" s="13"/>
      <c r="F31" s="12"/>
    </row>
    <row r="32" spans="1:6" x14ac:dyDescent="0.2">
      <c r="A32" s="10" t="str">
        <f>Overview!A32</f>
        <v>Silification</v>
      </c>
      <c r="B32" s="10" t="s">
        <v>87</v>
      </c>
      <c r="C32" s="13"/>
      <c r="D32" s="13"/>
      <c r="E32" s="13"/>
      <c r="F32" s="12"/>
    </row>
    <row r="33" spans="1:6" x14ac:dyDescent="0.2">
      <c r="A33" s="10" t="str">
        <f>Overview!A33</f>
        <v>Paludization</v>
      </c>
      <c r="B33" s="10" t="s">
        <v>86</v>
      </c>
      <c r="C33" s="13"/>
      <c r="D33" s="13"/>
      <c r="E33" s="13"/>
      <c r="F33" s="12"/>
    </row>
    <row r="34" spans="1:6" x14ac:dyDescent="0.2">
      <c r="A34" s="10" t="str">
        <f>Overview!A34</f>
        <v>Paludization</v>
      </c>
      <c r="B34" s="10" t="s">
        <v>87</v>
      </c>
      <c r="C34" s="13"/>
      <c r="D34" s="13"/>
      <c r="E34" s="13"/>
      <c r="F34" s="12"/>
    </row>
    <row r="35" spans="1:6" x14ac:dyDescent="0.2">
      <c r="A35" s="10" t="str">
        <f>Overview!A35</f>
        <v>Vertization</v>
      </c>
      <c r="B35" s="10" t="s">
        <v>86</v>
      </c>
      <c r="C35" s="13"/>
      <c r="D35" s="13"/>
      <c r="E35" s="13"/>
      <c r="F35" s="12"/>
    </row>
    <row r="36" spans="1:6" x14ac:dyDescent="0.2">
      <c r="A36" s="10" t="str">
        <f>Overview!A36</f>
        <v>Vertization</v>
      </c>
      <c r="B36" s="10" t="s">
        <v>87</v>
      </c>
      <c r="C36" s="13"/>
      <c r="D36" s="13"/>
      <c r="E36" s="13"/>
      <c r="F36" s="12"/>
    </row>
    <row r="37" spans="1:6" x14ac:dyDescent="0.2">
      <c r="A37" s="10" t="str">
        <f>Overview!A37</f>
        <v>Andosolization</v>
      </c>
      <c r="B37" s="10" t="s">
        <v>86</v>
      </c>
      <c r="C37" s="13"/>
      <c r="D37" s="13"/>
      <c r="E37" s="13"/>
      <c r="F37" s="12"/>
    </row>
    <row r="38" spans="1:6" x14ac:dyDescent="0.2">
      <c r="A38" s="10" t="str">
        <f>Overview!A38</f>
        <v>Andosolization</v>
      </c>
      <c r="B38" s="10" t="s">
        <v>87</v>
      </c>
      <c r="C38" s="13"/>
      <c r="D38" s="13"/>
      <c r="E38" s="13"/>
      <c r="F38" s="12"/>
    </row>
    <row r="39" spans="1:6" x14ac:dyDescent="0.2">
      <c r="A39" s="10" t="str">
        <f>Overview!A39</f>
        <v>Podzolisation</v>
      </c>
      <c r="B39" s="10" t="s">
        <v>86</v>
      </c>
      <c r="C39" s="13"/>
      <c r="D39" s="13"/>
      <c r="E39" s="13"/>
      <c r="F39" s="12"/>
    </row>
    <row r="40" spans="1:6" x14ac:dyDescent="0.2">
      <c r="A40" s="10" t="str">
        <f>Overview!A40</f>
        <v>Podzolisation</v>
      </c>
      <c r="B40" s="10" t="s">
        <v>87</v>
      </c>
      <c r="C40" s="13"/>
      <c r="D40" s="13"/>
      <c r="E40" s="13"/>
      <c r="F40" s="12"/>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2">
        <v>1</v>
      </c>
    </row>
  </sheetData>
  <mergeCells count="1">
    <mergeCell ref="C3:F3"/>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50"/>
  <sheetViews>
    <sheetView workbookViewId="0">
      <selection activeCell="C49" sqref="C49"/>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20</v>
      </c>
      <c r="C1" s="14" t="s">
        <v>107</v>
      </c>
    </row>
    <row r="2" spans="1:6" x14ac:dyDescent="0.2">
      <c r="A2" s="9" t="s">
        <v>10</v>
      </c>
      <c r="B2" s="8" t="str">
        <f ca="1">INDIRECT("Papers!"&amp;"b"&amp;A1+1)&amp;" "&amp;INDIRECT("Papers!"&amp;"d"&amp;A1+1)&amp;" "&amp;INDIRECT("Papers!"&amp;"e"&amp;A1+1)</f>
        <v xml:space="preserve">Yu et al. 2013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v>1</v>
      </c>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v>1</v>
      </c>
      <c r="D12" s="13"/>
      <c r="E12" s="13"/>
      <c r="F12" s="13"/>
    </row>
    <row r="13" spans="1:6" x14ac:dyDescent="0.2">
      <c r="A13" s="10" t="str">
        <f>Overview!A13</f>
        <v>Bioturbation</v>
      </c>
      <c r="B13" s="10" t="s">
        <v>86</v>
      </c>
      <c r="C13" s="13">
        <v>1</v>
      </c>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v>1</v>
      </c>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v>1</v>
      </c>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v>1</v>
      </c>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86</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86</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86</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86</v>
      </c>
      <c r="C47" s="12"/>
      <c r="D47" s="12"/>
      <c r="E47" s="12"/>
      <c r="F47" s="12"/>
    </row>
    <row r="48" spans="1:6" x14ac:dyDescent="0.2">
      <c r="A48" s="10" t="str">
        <f>Overview!A48</f>
        <v>Solodization</v>
      </c>
      <c r="B48" s="10" t="s">
        <v>87</v>
      </c>
      <c r="C48" s="12">
        <v>1</v>
      </c>
      <c r="D48" s="12"/>
      <c r="E48" s="12"/>
      <c r="F48" s="12"/>
    </row>
    <row r="49" spans="1:6" x14ac:dyDescent="0.2">
      <c r="A49" s="10">
        <f>Overview!A49</f>
        <v>0</v>
      </c>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50"/>
  <sheetViews>
    <sheetView topLeftCell="A13" workbookViewId="0">
      <selection activeCell="D48" sqre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21</v>
      </c>
      <c r="C1" s="14" t="s">
        <v>107</v>
      </c>
    </row>
    <row r="2" spans="1:6" x14ac:dyDescent="0.2">
      <c r="A2" s="9" t="s">
        <v>10</v>
      </c>
      <c r="B2" s="8" t="str">
        <f ca="1">INDIRECT("Papers!"&amp;"b"&amp;A1+1)&amp;" "&amp;INDIRECT("Papers!"&amp;"d"&amp;A1+1)&amp;" "&amp;INDIRECT("Papers!"&amp;"e"&amp;A1+1)</f>
        <v xml:space="preserve">Zwertvaegher et al. 2013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c r="D10" s="13">
        <v>1</v>
      </c>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c r="D12" s="13">
        <v>1</v>
      </c>
      <c r="E12" s="13"/>
      <c r="F12" s="13"/>
    </row>
    <row r="13" spans="1:6" x14ac:dyDescent="0.2">
      <c r="A13" s="10" t="str">
        <f>Overview!A13</f>
        <v>Bioturbation</v>
      </c>
      <c r="B13" s="10" t="s">
        <v>86</v>
      </c>
      <c r="C13" s="13"/>
      <c r="D13" s="13">
        <v>1</v>
      </c>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v>1</v>
      </c>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v>1</v>
      </c>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v>1</v>
      </c>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v>1</v>
      </c>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v>1</v>
      </c>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v>1</v>
      </c>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86</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86</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86</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86</v>
      </c>
      <c r="C47" s="12"/>
      <c r="D47" s="12"/>
      <c r="E47" s="12"/>
      <c r="F47" s="12"/>
    </row>
    <row r="48" spans="1:6" x14ac:dyDescent="0.2">
      <c r="A48" s="10" t="str">
        <f>Overview!A48</f>
        <v>Solodization</v>
      </c>
      <c r="B48" s="10" t="s">
        <v>87</v>
      </c>
      <c r="C48" s="12"/>
      <c r="D48" s="12">
        <v>1</v>
      </c>
      <c r="E48" s="12"/>
      <c r="F48" s="12"/>
    </row>
    <row r="49" spans="1:6" x14ac:dyDescent="0.2">
      <c r="A49" s="10">
        <f>Overview!A49</f>
        <v>0</v>
      </c>
    </row>
    <row r="50" spans="1:6" x14ac:dyDescent="0.2">
      <c r="A50" s="10" t="str">
        <f>Overview!A50</f>
        <v>Field testing</v>
      </c>
      <c r="C50" s="12"/>
      <c r="D50" s="10">
        <v>1</v>
      </c>
      <c r="E50" s="10"/>
      <c r="F50" s="10"/>
    </row>
  </sheetData>
  <mergeCells count="1">
    <mergeCell ref="C3:F3"/>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50"/>
  <sheetViews>
    <sheetView topLeftCell="A19" workbookViewId="0">
      <selection activeCell="E48" sqref="E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22</v>
      </c>
      <c r="C1" s="14" t="s">
        <v>107</v>
      </c>
    </row>
    <row r="2" spans="1:6" x14ac:dyDescent="0.2">
      <c r="A2" s="9" t="s">
        <v>10</v>
      </c>
      <c r="B2" s="8" t="str">
        <f ca="1">INDIRECT("Papers!"&amp;"b"&amp;A1+1)&amp;" "&amp;INDIRECT("Papers!"&amp;"d"&amp;A1+1)&amp;" "&amp;INDIRECT("Papers!"&amp;"e"&amp;A1+1)</f>
        <v xml:space="preserve">Finke et al. 2013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c r="D10" s="13">
        <v>1</v>
      </c>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c r="D12" s="13">
        <v>1</v>
      </c>
      <c r="E12" s="13"/>
      <c r="F12" s="13"/>
    </row>
    <row r="13" spans="1:6" x14ac:dyDescent="0.2">
      <c r="A13" s="10" t="str">
        <f>Overview!A13</f>
        <v>Bioturbation</v>
      </c>
      <c r="B13" s="10" t="s">
        <v>86</v>
      </c>
      <c r="C13" s="13"/>
      <c r="D13" s="13">
        <v>1</v>
      </c>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v>1</v>
      </c>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v>1</v>
      </c>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v>1</v>
      </c>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v>1</v>
      </c>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v>1</v>
      </c>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86</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86</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86</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86</v>
      </c>
      <c r="C47" s="12"/>
      <c r="D47" s="12"/>
      <c r="E47" s="12"/>
      <c r="F47" s="12"/>
    </row>
    <row r="48" spans="1:6" x14ac:dyDescent="0.2">
      <c r="A48" s="10" t="str">
        <f>Overview!A48</f>
        <v>Solodization</v>
      </c>
      <c r="B48" s="10" t="s">
        <v>87</v>
      </c>
      <c r="C48" s="12"/>
      <c r="D48" s="12">
        <v>1</v>
      </c>
      <c r="E48" s="12"/>
      <c r="F48" s="12"/>
    </row>
    <row r="49" spans="1:6" x14ac:dyDescent="0.2">
      <c r="A49" s="10">
        <f>Overview!A49</f>
        <v>0</v>
      </c>
    </row>
    <row r="50" spans="1:6" x14ac:dyDescent="0.2">
      <c r="A50" s="10" t="str">
        <f>Overview!A50</f>
        <v>Field testing</v>
      </c>
      <c r="C50" s="12"/>
      <c r="D50" s="10">
        <v>1</v>
      </c>
      <c r="E50" s="10"/>
      <c r="F50" s="10"/>
    </row>
  </sheetData>
  <mergeCells count="1">
    <mergeCell ref="C3:F3"/>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23</v>
      </c>
      <c r="C1" s="14" t="s">
        <v>107</v>
      </c>
    </row>
    <row r="2" spans="1:6" x14ac:dyDescent="0.2">
      <c r="A2" s="9" t="s">
        <v>10</v>
      </c>
      <c r="B2" s="8" t="str">
        <f ca="1">INDIRECT("Papers!"&amp;"b"&amp;A1+1)&amp;" "&amp;INDIRECT("Papers!"&amp;"d"&amp;A1+1)&amp;" "&amp;INDIRECT("Papers!"&amp;"e"&amp;A1+1)</f>
        <v xml:space="preserve">Van Oost et al. 2003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2">
        <v>1</v>
      </c>
      <c r="F5" s="13"/>
    </row>
    <row r="6" spans="1:6" x14ac:dyDescent="0.2">
      <c r="A6" s="10" t="str">
        <f>Overview!A6</f>
        <v>Erosion</v>
      </c>
      <c r="B6" s="10" t="s">
        <v>87</v>
      </c>
      <c r="C6" s="13"/>
      <c r="D6" s="13"/>
      <c r="E6" s="12"/>
      <c r="F6" s="13"/>
    </row>
    <row r="7" spans="1:6" x14ac:dyDescent="0.2">
      <c r="A7" s="10" t="str">
        <f>Overview!A7</f>
        <v>Deposition</v>
      </c>
      <c r="B7" s="10" t="s">
        <v>86</v>
      </c>
      <c r="C7" s="13"/>
      <c r="D7" s="13"/>
      <c r="E7" s="12">
        <v>1</v>
      </c>
      <c r="F7" s="13"/>
    </row>
    <row r="8" spans="1:6" x14ac:dyDescent="0.2">
      <c r="A8" s="10" t="str">
        <f>Overview!A8</f>
        <v>Deposition</v>
      </c>
      <c r="B8" s="10" t="s">
        <v>87</v>
      </c>
      <c r="C8" s="13"/>
      <c r="D8" s="13"/>
      <c r="E8" s="12"/>
      <c r="F8" s="13"/>
    </row>
    <row r="9" spans="1:6" x14ac:dyDescent="0.2">
      <c r="A9" s="10" t="str">
        <f>Overview!A9</f>
        <v>Physical weathering</v>
      </c>
      <c r="B9" s="10" t="s">
        <v>86</v>
      </c>
      <c r="C9" s="13"/>
      <c r="D9" s="13"/>
      <c r="E9" s="12"/>
      <c r="F9" s="13"/>
    </row>
    <row r="10" spans="1:6" x14ac:dyDescent="0.2">
      <c r="A10" s="10" t="str">
        <f>Overview!A10</f>
        <v>Physical weathering</v>
      </c>
      <c r="B10" s="10" t="s">
        <v>87</v>
      </c>
      <c r="C10" s="13"/>
      <c r="D10" s="13"/>
      <c r="E10" s="12"/>
      <c r="F10" s="13"/>
    </row>
    <row r="11" spans="1:6" x14ac:dyDescent="0.2">
      <c r="A11" s="10" t="str">
        <f>Overview!A11</f>
        <v>Chemical weathering</v>
      </c>
      <c r="B11" s="10" t="s">
        <v>86</v>
      </c>
      <c r="C11" s="13"/>
      <c r="D11" s="13"/>
      <c r="E11" s="12"/>
      <c r="F11" s="13"/>
    </row>
    <row r="12" spans="1:6" x14ac:dyDescent="0.2">
      <c r="A12" s="10" t="str">
        <f>Overview!A12</f>
        <v>Chemical weathering</v>
      </c>
      <c r="B12" s="10" t="s">
        <v>87</v>
      </c>
      <c r="C12" s="13"/>
      <c r="D12" s="13"/>
      <c r="E12" s="12"/>
      <c r="F12" s="13"/>
    </row>
    <row r="13" spans="1:6" x14ac:dyDescent="0.2">
      <c r="A13" s="10" t="str">
        <f>Overview!A13</f>
        <v>Bioturbation</v>
      </c>
      <c r="B13" s="10" t="s">
        <v>86</v>
      </c>
      <c r="C13" s="13"/>
      <c r="D13" s="13"/>
      <c r="E13" s="12"/>
      <c r="F13" s="13"/>
    </row>
    <row r="14" spans="1:6" x14ac:dyDescent="0.2">
      <c r="A14" s="10" t="str">
        <f>Overview!A14</f>
        <v>Bioturbation</v>
      </c>
      <c r="B14" s="10" t="s">
        <v>87</v>
      </c>
      <c r="C14" s="13"/>
      <c r="D14" s="13"/>
      <c r="E14" s="12"/>
      <c r="F14" s="13"/>
    </row>
    <row r="15" spans="1:6" x14ac:dyDescent="0.2">
      <c r="A15" s="10" t="str">
        <f>Overview!A15</f>
        <v>Melanization</v>
      </c>
      <c r="B15" s="10" t="s">
        <v>86</v>
      </c>
      <c r="C15" s="13"/>
      <c r="D15" s="13"/>
      <c r="E15" s="12">
        <v>1</v>
      </c>
      <c r="F15" s="13"/>
    </row>
    <row r="16" spans="1:6" x14ac:dyDescent="0.2">
      <c r="A16" s="10" t="str">
        <f>Overview!A16</f>
        <v>Melanization</v>
      </c>
      <c r="B16" s="10" t="s">
        <v>87</v>
      </c>
      <c r="C16" s="13"/>
      <c r="D16" s="13"/>
      <c r="E16" s="12"/>
      <c r="F16" s="13"/>
    </row>
    <row r="17" spans="1:6" x14ac:dyDescent="0.2">
      <c r="A17" s="10" t="str">
        <f>Overview!A17</f>
        <v>Argilluviation</v>
      </c>
      <c r="B17" s="10" t="s">
        <v>86</v>
      </c>
      <c r="C17" s="13"/>
      <c r="D17" s="13"/>
      <c r="E17" s="12"/>
      <c r="F17" s="13"/>
    </row>
    <row r="18" spans="1:6" x14ac:dyDescent="0.2">
      <c r="A18" s="10" t="str">
        <f>Overview!A18</f>
        <v>Argilluviation</v>
      </c>
      <c r="B18" s="10" t="s">
        <v>87</v>
      </c>
      <c r="C18" s="13"/>
      <c r="D18" s="13"/>
      <c r="E18" s="12"/>
      <c r="F18" s="13"/>
    </row>
    <row r="19" spans="1:6" x14ac:dyDescent="0.2">
      <c r="A19" s="10" t="str">
        <f>Overview!A19</f>
        <v>Calcification</v>
      </c>
      <c r="B19" s="10" t="s">
        <v>86</v>
      </c>
      <c r="C19" s="13"/>
      <c r="D19" s="13"/>
      <c r="E19" s="12"/>
      <c r="F19" s="13"/>
    </row>
    <row r="20" spans="1:6" x14ac:dyDescent="0.2">
      <c r="A20" s="10" t="str">
        <f>Overview!A20</f>
        <v>Calcification</v>
      </c>
      <c r="B20" s="10" t="s">
        <v>87</v>
      </c>
      <c r="C20" s="13"/>
      <c r="D20" s="13"/>
      <c r="E20" s="12"/>
      <c r="F20" s="13"/>
    </row>
    <row r="21" spans="1:6" x14ac:dyDescent="0.2">
      <c r="A21" s="10" t="str">
        <f>Overview!A21</f>
        <v>Base cation leaching</v>
      </c>
      <c r="B21" s="10" t="s">
        <v>86</v>
      </c>
      <c r="C21" s="13"/>
      <c r="D21" s="13"/>
      <c r="E21" s="12"/>
      <c r="F21" s="13"/>
    </row>
    <row r="22" spans="1:6" x14ac:dyDescent="0.2">
      <c r="A22" s="10" t="str">
        <f>Overview!A22</f>
        <v>Base cation leaching</v>
      </c>
      <c r="B22" s="10" t="s">
        <v>87</v>
      </c>
      <c r="C22" s="13"/>
      <c r="D22" s="13"/>
      <c r="E22" s="12"/>
      <c r="F22" s="13"/>
    </row>
    <row r="23" spans="1:6" x14ac:dyDescent="0.2">
      <c r="A23" s="10" t="str">
        <f>Overview!A23</f>
        <v>Biological enrichment of cations</v>
      </c>
      <c r="B23" s="10" t="s">
        <v>86</v>
      </c>
      <c r="C23" s="13"/>
      <c r="D23" s="13"/>
      <c r="E23" s="12"/>
      <c r="F23" s="13"/>
    </row>
    <row r="24" spans="1:6" x14ac:dyDescent="0.2">
      <c r="A24" s="10" t="str">
        <f>Overview!A24</f>
        <v>Biological enrichment of cations</v>
      </c>
      <c r="B24" s="10" t="s">
        <v>87</v>
      </c>
      <c r="C24" s="13"/>
      <c r="D24" s="13"/>
      <c r="E24" s="12"/>
      <c r="F24" s="13"/>
    </row>
    <row r="25" spans="1:6" x14ac:dyDescent="0.2">
      <c r="A25" s="10" t="str">
        <f>Overview!A25</f>
        <v>Ferralitization</v>
      </c>
      <c r="B25" s="10" t="s">
        <v>86</v>
      </c>
      <c r="C25" s="13"/>
      <c r="D25" s="13"/>
      <c r="E25" s="12"/>
      <c r="F25" s="13"/>
    </row>
    <row r="26" spans="1:6" x14ac:dyDescent="0.2">
      <c r="A26" s="10" t="str">
        <f>Overview!A26</f>
        <v>Ferralitization</v>
      </c>
      <c r="B26" s="10" t="s">
        <v>87</v>
      </c>
      <c r="C26" s="13"/>
      <c r="D26" s="13"/>
      <c r="E26" s="12"/>
      <c r="F26" s="13"/>
    </row>
    <row r="27" spans="1:6" x14ac:dyDescent="0.2">
      <c r="A27" s="10" t="str">
        <f>Overview!A27</f>
        <v>Anthrosolization</v>
      </c>
      <c r="B27" s="10" t="s">
        <v>86</v>
      </c>
      <c r="C27" s="13"/>
      <c r="D27" s="13"/>
      <c r="E27" s="12"/>
      <c r="F27" s="13"/>
    </row>
    <row r="28" spans="1:6" x14ac:dyDescent="0.2">
      <c r="A28" s="10" t="str">
        <f>Overview!A28</f>
        <v>Anthrosolization</v>
      </c>
      <c r="B28" s="10" t="s">
        <v>87</v>
      </c>
      <c r="C28" s="13"/>
      <c r="D28" s="13"/>
      <c r="E28" s="12"/>
      <c r="F28" s="13"/>
    </row>
    <row r="29" spans="1:6" x14ac:dyDescent="0.2">
      <c r="A29" s="10" t="str">
        <f>Overview!A29</f>
        <v>Gleization</v>
      </c>
      <c r="B29" s="10" t="s">
        <v>86</v>
      </c>
      <c r="C29" s="13"/>
      <c r="D29" s="13"/>
      <c r="E29" s="12"/>
      <c r="F29" s="13"/>
    </row>
    <row r="30" spans="1:6" x14ac:dyDescent="0.2">
      <c r="A30" s="10" t="str">
        <f>Overview!A30</f>
        <v>Gleization</v>
      </c>
      <c r="B30" s="10" t="s">
        <v>87</v>
      </c>
      <c r="C30" s="13"/>
      <c r="D30" s="13"/>
      <c r="E30" s="12"/>
      <c r="F30" s="13"/>
    </row>
    <row r="31" spans="1:6" x14ac:dyDescent="0.2">
      <c r="A31" s="10" t="str">
        <f>Overview!A31</f>
        <v>Silification</v>
      </c>
      <c r="B31" s="10" t="s">
        <v>86</v>
      </c>
      <c r="C31" s="13"/>
      <c r="D31" s="13"/>
      <c r="E31" s="12"/>
      <c r="F31" s="13"/>
    </row>
    <row r="32" spans="1:6" x14ac:dyDescent="0.2">
      <c r="A32" s="10" t="str">
        <f>Overview!A32</f>
        <v>Silification</v>
      </c>
      <c r="B32" s="10" t="s">
        <v>87</v>
      </c>
      <c r="C32" s="13"/>
      <c r="D32" s="13"/>
      <c r="E32" s="12"/>
      <c r="F32" s="13"/>
    </row>
    <row r="33" spans="1:6" x14ac:dyDescent="0.2">
      <c r="A33" s="10" t="str">
        <f>Overview!A33</f>
        <v>Paludization</v>
      </c>
      <c r="B33" s="10" t="s">
        <v>86</v>
      </c>
      <c r="C33" s="13"/>
      <c r="D33" s="13"/>
      <c r="E33" s="12"/>
      <c r="F33" s="13"/>
    </row>
    <row r="34" spans="1:6" x14ac:dyDescent="0.2">
      <c r="A34" s="10" t="str">
        <f>Overview!A34</f>
        <v>Paludization</v>
      </c>
      <c r="B34" s="10" t="s">
        <v>87</v>
      </c>
      <c r="C34" s="13"/>
      <c r="D34" s="13"/>
      <c r="E34" s="12"/>
      <c r="F34" s="13"/>
    </row>
    <row r="35" spans="1:6" x14ac:dyDescent="0.2">
      <c r="A35" s="10" t="str">
        <f>Overview!A35</f>
        <v>Vertization</v>
      </c>
      <c r="B35" s="10" t="s">
        <v>86</v>
      </c>
      <c r="C35" s="13"/>
      <c r="D35" s="13"/>
      <c r="E35" s="12"/>
      <c r="F35" s="13"/>
    </row>
    <row r="36" spans="1:6" x14ac:dyDescent="0.2">
      <c r="A36" s="10" t="str">
        <f>Overview!A36</f>
        <v>Vertization</v>
      </c>
      <c r="B36" s="10" t="s">
        <v>87</v>
      </c>
      <c r="C36" s="13"/>
      <c r="D36" s="13"/>
      <c r="E36" s="12"/>
      <c r="F36" s="13"/>
    </row>
    <row r="37" spans="1:6" x14ac:dyDescent="0.2">
      <c r="A37" s="10" t="str">
        <f>Overview!A37</f>
        <v>Andosolization</v>
      </c>
      <c r="B37" s="10" t="s">
        <v>86</v>
      </c>
      <c r="C37" s="13"/>
      <c r="D37" s="13"/>
      <c r="E37" s="12"/>
      <c r="F37" s="13"/>
    </row>
    <row r="38" spans="1:6" x14ac:dyDescent="0.2">
      <c r="A38" s="10" t="str">
        <f>Overview!A38</f>
        <v>Andosolization</v>
      </c>
      <c r="B38" s="10" t="s">
        <v>87</v>
      </c>
      <c r="C38" s="13"/>
      <c r="D38" s="13"/>
      <c r="E38" s="12"/>
      <c r="F38" s="13"/>
    </row>
    <row r="39" spans="1:6" x14ac:dyDescent="0.2">
      <c r="A39" s="10" t="str">
        <f>Overview!A39</f>
        <v>Podzolisation</v>
      </c>
      <c r="B39" s="10" t="s">
        <v>86</v>
      </c>
      <c r="C39" s="13"/>
      <c r="D39" s="13"/>
      <c r="E39" s="12"/>
      <c r="F39" s="13"/>
    </row>
    <row r="40" spans="1:6" x14ac:dyDescent="0.2">
      <c r="A40" s="10" t="str">
        <f>Overview!A40</f>
        <v>Podzolisation</v>
      </c>
      <c r="B40" s="10" t="s">
        <v>87</v>
      </c>
      <c r="C40" s="13"/>
      <c r="D40" s="13"/>
      <c r="E40" s="12"/>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c r="E49" s="15"/>
    </row>
    <row r="50" spans="1:6" x14ac:dyDescent="0.2">
      <c r="A50" s="10" t="str">
        <f>Overview!A50</f>
        <v>Field testing</v>
      </c>
      <c r="C50" s="12"/>
      <c r="D50" s="10"/>
      <c r="E50" s="12">
        <v>1</v>
      </c>
      <c r="F50" s="10"/>
    </row>
  </sheetData>
  <mergeCells count="1">
    <mergeCell ref="C3:F3"/>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24</v>
      </c>
      <c r="C1" s="14" t="s">
        <v>107</v>
      </c>
    </row>
    <row r="2" spans="1:6" x14ac:dyDescent="0.2">
      <c r="A2" s="9" t="s">
        <v>10</v>
      </c>
      <c r="B2" s="8" t="str">
        <f ca="1">INDIRECT("Papers!"&amp;"b"&amp;A1+1)&amp;" "&amp;INDIRECT("Papers!"&amp;"d"&amp;A1+1)&amp;" "&amp;INDIRECT("Papers!"&amp;"e"&amp;A1+1)</f>
        <v xml:space="preserve">Hirmas, Amrhein, Graham 2010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2"/>
      <c r="E9" s="13"/>
      <c r="F9" s="13"/>
    </row>
    <row r="10" spans="1:6" x14ac:dyDescent="0.2">
      <c r="A10" s="10" t="str">
        <f>Overview!A10</f>
        <v>Physical weathering</v>
      </c>
      <c r="B10" s="10" t="s">
        <v>87</v>
      </c>
      <c r="C10" s="13"/>
      <c r="D10" s="12"/>
      <c r="E10" s="13"/>
      <c r="F10" s="13"/>
    </row>
    <row r="11" spans="1:6" x14ac:dyDescent="0.2">
      <c r="A11" s="10" t="str">
        <f>Overview!A11</f>
        <v>Chemical weathering</v>
      </c>
      <c r="B11" s="10" t="s">
        <v>86</v>
      </c>
      <c r="C11" s="13"/>
      <c r="D11" s="12"/>
      <c r="E11" s="13"/>
      <c r="F11" s="13"/>
    </row>
    <row r="12" spans="1:6" x14ac:dyDescent="0.2">
      <c r="A12" s="10" t="str">
        <f>Overview!A12</f>
        <v>Chemical weathering</v>
      </c>
      <c r="B12" s="10" t="s">
        <v>87</v>
      </c>
      <c r="C12" s="13"/>
      <c r="D12" s="12"/>
      <c r="E12" s="13"/>
      <c r="F12" s="13"/>
    </row>
    <row r="13" spans="1:6" x14ac:dyDescent="0.2">
      <c r="A13" s="10" t="str">
        <f>Overview!A13</f>
        <v>Bioturbation</v>
      </c>
      <c r="B13" s="10" t="s">
        <v>86</v>
      </c>
      <c r="C13" s="13"/>
      <c r="D13" s="12"/>
      <c r="E13" s="13"/>
      <c r="F13" s="13"/>
    </row>
    <row r="14" spans="1:6" x14ac:dyDescent="0.2">
      <c r="A14" s="10" t="str">
        <f>Overview!A14</f>
        <v>Bioturbation</v>
      </c>
      <c r="B14" s="10" t="s">
        <v>87</v>
      </c>
      <c r="C14" s="13"/>
      <c r="D14" s="12"/>
      <c r="E14" s="13"/>
      <c r="F14" s="13"/>
    </row>
    <row r="15" spans="1:6" x14ac:dyDescent="0.2">
      <c r="A15" s="10" t="str">
        <f>Overview!A15</f>
        <v>Melanization</v>
      </c>
      <c r="B15" s="10" t="s">
        <v>86</v>
      </c>
      <c r="C15" s="13"/>
      <c r="D15" s="12"/>
      <c r="E15" s="13"/>
      <c r="F15" s="13"/>
    </row>
    <row r="16" spans="1:6" x14ac:dyDescent="0.2">
      <c r="A16" s="10" t="str">
        <f>Overview!A16</f>
        <v>Melanization</v>
      </c>
      <c r="B16" s="10" t="s">
        <v>87</v>
      </c>
      <c r="C16" s="13"/>
      <c r="D16" s="12">
        <v>1</v>
      </c>
      <c r="E16" s="13"/>
      <c r="F16" s="13"/>
    </row>
    <row r="17" spans="1:6" x14ac:dyDescent="0.2">
      <c r="A17" s="10" t="str">
        <f>Overview!A17</f>
        <v>Argilluviation</v>
      </c>
      <c r="B17" s="10" t="s">
        <v>86</v>
      </c>
      <c r="C17" s="13"/>
      <c r="D17" s="12"/>
      <c r="E17" s="13"/>
      <c r="F17" s="13"/>
    </row>
    <row r="18" spans="1:6" x14ac:dyDescent="0.2">
      <c r="A18" s="10" t="str">
        <f>Overview!A18</f>
        <v>Argilluviation</v>
      </c>
      <c r="B18" s="10" t="s">
        <v>87</v>
      </c>
      <c r="C18" s="13"/>
      <c r="D18" s="12"/>
      <c r="E18" s="13"/>
      <c r="F18" s="13"/>
    </row>
    <row r="19" spans="1:6" x14ac:dyDescent="0.2">
      <c r="A19" s="10" t="str">
        <f>Overview!A19</f>
        <v>Calcification</v>
      </c>
      <c r="B19" s="10" t="s">
        <v>86</v>
      </c>
      <c r="C19" s="13"/>
      <c r="D19" s="12"/>
      <c r="E19" s="13"/>
      <c r="F19" s="13"/>
    </row>
    <row r="20" spans="1:6" x14ac:dyDescent="0.2">
      <c r="A20" s="10" t="str">
        <f>Overview!A20</f>
        <v>Calcification</v>
      </c>
      <c r="B20" s="10" t="s">
        <v>87</v>
      </c>
      <c r="C20" s="13"/>
      <c r="D20" s="12">
        <v>1</v>
      </c>
      <c r="E20" s="13"/>
      <c r="F20" s="13"/>
    </row>
    <row r="21" spans="1:6" x14ac:dyDescent="0.2">
      <c r="A21" s="10" t="str">
        <f>Overview!A21</f>
        <v>Base cation leaching</v>
      </c>
      <c r="B21" s="10" t="s">
        <v>86</v>
      </c>
      <c r="C21" s="13"/>
      <c r="D21" s="12"/>
      <c r="E21" s="13"/>
      <c r="F21" s="13"/>
    </row>
    <row r="22" spans="1:6" x14ac:dyDescent="0.2">
      <c r="A22" s="10" t="str">
        <f>Overview!A22</f>
        <v>Base cation leaching</v>
      </c>
      <c r="B22" s="10" t="s">
        <v>87</v>
      </c>
      <c r="C22" s="13"/>
      <c r="D22" s="12">
        <v>1</v>
      </c>
      <c r="E22" s="13"/>
      <c r="F22" s="13"/>
    </row>
    <row r="23" spans="1:6" x14ac:dyDescent="0.2">
      <c r="A23" s="10" t="str">
        <f>Overview!A23</f>
        <v>Biological enrichment of cations</v>
      </c>
      <c r="B23" s="10" t="s">
        <v>86</v>
      </c>
      <c r="C23" s="13"/>
      <c r="D23" s="12"/>
      <c r="E23" s="13"/>
      <c r="F23" s="13"/>
    </row>
    <row r="24" spans="1:6" x14ac:dyDescent="0.2">
      <c r="A24" s="10" t="str">
        <f>Overview!A24</f>
        <v>Biological enrichment of cations</v>
      </c>
      <c r="B24" s="10" t="s">
        <v>87</v>
      </c>
      <c r="C24" s="13"/>
      <c r="D24" s="12"/>
      <c r="E24" s="13"/>
      <c r="F24" s="13"/>
    </row>
    <row r="25" spans="1:6" x14ac:dyDescent="0.2">
      <c r="A25" s="10" t="str">
        <f>Overview!A25</f>
        <v>Ferralitization</v>
      </c>
      <c r="B25" s="10" t="s">
        <v>86</v>
      </c>
      <c r="C25" s="13"/>
      <c r="D25" s="12"/>
      <c r="E25" s="13"/>
      <c r="F25" s="13"/>
    </row>
    <row r="26" spans="1:6" x14ac:dyDescent="0.2">
      <c r="A26" s="10" t="str">
        <f>Overview!A26</f>
        <v>Ferralitization</v>
      </c>
      <c r="B26" s="10" t="s">
        <v>87</v>
      </c>
      <c r="C26" s="13"/>
      <c r="D26" s="12"/>
      <c r="E26" s="13"/>
      <c r="F26" s="13"/>
    </row>
    <row r="27" spans="1:6" x14ac:dyDescent="0.2">
      <c r="A27" s="10" t="str">
        <f>Overview!A27</f>
        <v>Anthrosolization</v>
      </c>
      <c r="B27" s="10" t="s">
        <v>86</v>
      </c>
      <c r="C27" s="13"/>
      <c r="D27" s="12"/>
      <c r="E27" s="13"/>
      <c r="F27" s="13"/>
    </row>
    <row r="28" spans="1:6" x14ac:dyDescent="0.2">
      <c r="A28" s="10" t="str">
        <f>Overview!A28</f>
        <v>Anthrosolization</v>
      </c>
      <c r="B28" s="10" t="s">
        <v>87</v>
      </c>
      <c r="C28" s="13"/>
      <c r="D28" s="12"/>
      <c r="E28" s="13"/>
      <c r="F28" s="13"/>
    </row>
    <row r="29" spans="1:6" x14ac:dyDescent="0.2">
      <c r="A29" s="10" t="str">
        <f>Overview!A29</f>
        <v>Gleization</v>
      </c>
      <c r="B29" s="10" t="s">
        <v>86</v>
      </c>
      <c r="C29" s="13"/>
      <c r="D29" s="12"/>
      <c r="E29" s="13"/>
      <c r="F29" s="13"/>
    </row>
    <row r="30" spans="1:6" x14ac:dyDescent="0.2">
      <c r="A30" s="10" t="str">
        <f>Overview!A30</f>
        <v>Gleization</v>
      </c>
      <c r="B30" s="10" t="s">
        <v>87</v>
      </c>
      <c r="C30" s="13"/>
      <c r="D30" s="12"/>
      <c r="E30" s="13"/>
      <c r="F30" s="13"/>
    </row>
    <row r="31" spans="1:6" x14ac:dyDescent="0.2">
      <c r="A31" s="10" t="str">
        <f>Overview!A31</f>
        <v>Silification</v>
      </c>
      <c r="B31" s="10" t="s">
        <v>86</v>
      </c>
      <c r="C31" s="13"/>
      <c r="D31" s="12"/>
      <c r="E31" s="13"/>
      <c r="F31" s="13"/>
    </row>
    <row r="32" spans="1:6" x14ac:dyDescent="0.2">
      <c r="A32" s="10" t="str">
        <f>Overview!A32</f>
        <v>Silification</v>
      </c>
      <c r="B32" s="10" t="s">
        <v>87</v>
      </c>
      <c r="C32" s="13"/>
      <c r="D32" s="12"/>
      <c r="E32" s="13"/>
      <c r="F32" s="13"/>
    </row>
    <row r="33" spans="1:6" x14ac:dyDescent="0.2">
      <c r="A33" s="10" t="str">
        <f>Overview!A33</f>
        <v>Paludization</v>
      </c>
      <c r="B33" s="10" t="s">
        <v>86</v>
      </c>
      <c r="C33" s="13"/>
      <c r="D33" s="12"/>
      <c r="E33" s="13"/>
      <c r="F33" s="13"/>
    </row>
    <row r="34" spans="1:6" x14ac:dyDescent="0.2">
      <c r="A34" s="10" t="str">
        <f>Overview!A34</f>
        <v>Paludization</v>
      </c>
      <c r="B34" s="10" t="s">
        <v>87</v>
      </c>
      <c r="C34" s="13"/>
      <c r="D34" s="12"/>
      <c r="E34" s="13"/>
      <c r="F34" s="13"/>
    </row>
    <row r="35" spans="1:6" x14ac:dyDescent="0.2">
      <c r="A35" s="10" t="str">
        <f>Overview!A35</f>
        <v>Vertization</v>
      </c>
      <c r="B35" s="10" t="s">
        <v>86</v>
      </c>
      <c r="C35" s="13"/>
      <c r="D35" s="12"/>
      <c r="E35" s="13"/>
      <c r="F35" s="13"/>
    </row>
    <row r="36" spans="1:6" x14ac:dyDescent="0.2">
      <c r="A36" s="10" t="str">
        <f>Overview!A36</f>
        <v>Vertization</v>
      </c>
      <c r="B36" s="10" t="s">
        <v>87</v>
      </c>
      <c r="C36" s="13"/>
      <c r="D36" s="12"/>
      <c r="E36" s="13"/>
      <c r="F36" s="13"/>
    </row>
    <row r="37" spans="1:6" x14ac:dyDescent="0.2">
      <c r="A37" s="10" t="str">
        <f>Overview!A37</f>
        <v>Andosolization</v>
      </c>
      <c r="B37" s="10" t="s">
        <v>86</v>
      </c>
      <c r="C37" s="13"/>
      <c r="D37" s="12"/>
      <c r="E37" s="13"/>
      <c r="F37" s="13"/>
    </row>
    <row r="38" spans="1:6" x14ac:dyDescent="0.2">
      <c r="A38" s="10" t="str">
        <f>Overview!A38</f>
        <v>Andosolization</v>
      </c>
      <c r="B38" s="10" t="s">
        <v>87</v>
      </c>
      <c r="C38" s="13"/>
      <c r="D38" s="12"/>
      <c r="E38" s="13"/>
      <c r="F38" s="13"/>
    </row>
    <row r="39" spans="1:6" x14ac:dyDescent="0.2">
      <c r="A39" s="10" t="str">
        <f>Overview!A39</f>
        <v>Podzolisation</v>
      </c>
      <c r="B39" s="10" t="s">
        <v>86</v>
      </c>
      <c r="C39" s="13"/>
      <c r="D39" s="12"/>
      <c r="E39" s="13"/>
      <c r="F39" s="13"/>
    </row>
    <row r="40" spans="1:6" x14ac:dyDescent="0.2">
      <c r="A40" s="10" t="str">
        <f>Overview!A40</f>
        <v>Podzolisation</v>
      </c>
      <c r="B40" s="10" t="s">
        <v>87</v>
      </c>
      <c r="C40" s="13"/>
      <c r="D40" s="12"/>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c r="D49" s="15"/>
    </row>
    <row r="50" spans="1:6" x14ac:dyDescent="0.2">
      <c r="A50" s="10" t="str">
        <f>Overview!A50</f>
        <v>Field testing</v>
      </c>
      <c r="C50" s="12"/>
      <c r="D50" s="12">
        <v>1</v>
      </c>
      <c r="E50" s="10"/>
      <c r="F50" s="10"/>
    </row>
  </sheetData>
  <mergeCells count="1">
    <mergeCell ref="C3:F3"/>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25</v>
      </c>
      <c r="C1" s="14" t="s">
        <v>107</v>
      </c>
    </row>
    <row r="2" spans="1:6" x14ac:dyDescent="0.2">
      <c r="A2" s="9" t="s">
        <v>10</v>
      </c>
      <c r="B2" s="8" t="str">
        <f ca="1">INDIRECT("Papers!"&amp;"b"&amp;A1+1)&amp;" "&amp;INDIRECT("Papers!"&amp;"d"&amp;A1+1)&amp;" "&amp;INDIRECT("Papers!"&amp;"e"&amp;A1+1)</f>
        <v xml:space="preserve">Baartman et al. 2012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2"/>
      <c r="F5" s="13"/>
    </row>
    <row r="6" spans="1:6" x14ac:dyDescent="0.2">
      <c r="A6" s="10" t="str">
        <f>Overview!A6</f>
        <v>Erosion</v>
      </c>
      <c r="B6" s="10" t="s">
        <v>87</v>
      </c>
      <c r="C6" s="13"/>
      <c r="D6" s="13"/>
      <c r="E6" s="12">
        <v>1</v>
      </c>
      <c r="F6" s="13"/>
    </row>
    <row r="7" spans="1:6" x14ac:dyDescent="0.2">
      <c r="A7" s="10" t="str">
        <f>Overview!A7</f>
        <v>Deposition</v>
      </c>
      <c r="B7" s="10" t="s">
        <v>86</v>
      </c>
      <c r="C7" s="13"/>
      <c r="D7" s="13"/>
      <c r="E7" s="12"/>
      <c r="F7" s="13"/>
    </row>
    <row r="8" spans="1:6" x14ac:dyDescent="0.2">
      <c r="A8" s="10" t="str">
        <f>Overview!A8</f>
        <v>Deposition</v>
      </c>
      <c r="B8" s="10" t="s">
        <v>87</v>
      </c>
      <c r="C8" s="13"/>
      <c r="D8" s="13"/>
      <c r="E8" s="12">
        <v>1</v>
      </c>
      <c r="F8" s="13"/>
    </row>
    <row r="9" spans="1:6" x14ac:dyDescent="0.2">
      <c r="A9" s="10" t="str">
        <f>Overview!A9</f>
        <v>Physical weathering</v>
      </c>
      <c r="B9" s="10" t="s">
        <v>86</v>
      </c>
      <c r="C9" s="13"/>
      <c r="D9" s="13"/>
      <c r="E9" s="12"/>
      <c r="F9" s="13"/>
    </row>
    <row r="10" spans="1:6" x14ac:dyDescent="0.2">
      <c r="A10" s="10" t="str">
        <f>Overview!A10</f>
        <v>Physical weathering</v>
      </c>
      <c r="B10" s="10" t="s">
        <v>87</v>
      </c>
      <c r="C10" s="13"/>
      <c r="D10" s="13"/>
      <c r="E10" s="12"/>
      <c r="F10" s="13"/>
    </row>
    <row r="11" spans="1:6" x14ac:dyDescent="0.2">
      <c r="A11" s="10" t="str">
        <f>Overview!A11</f>
        <v>Chemical weathering</v>
      </c>
      <c r="B11" s="10" t="s">
        <v>86</v>
      </c>
      <c r="C11" s="13"/>
      <c r="D11" s="13"/>
      <c r="E11" s="12"/>
      <c r="F11" s="13"/>
    </row>
    <row r="12" spans="1:6" x14ac:dyDescent="0.2">
      <c r="A12" s="10" t="str">
        <f>Overview!A12</f>
        <v>Chemical weathering</v>
      </c>
      <c r="B12" s="10" t="s">
        <v>87</v>
      </c>
      <c r="C12" s="13"/>
      <c r="D12" s="13"/>
      <c r="E12" s="12"/>
      <c r="F12" s="13"/>
    </row>
    <row r="13" spans="1:6" x14ac:dyDescent="0.2">
      <c r="A13" s="10" t="str">
        <f>Overview!A13</f>
        <v>Bioturbation</v>
      </c>
      <c r="B13" s="10" t="s">
        <v>86</v>
      </c>
      <c r="C13" s="13"/>
      <c r="D13" s="13"/>
      <c r="E13" s="12"/>
      <c r="F13" s="13"/>
    </row>
    <row r="14" spans="1:6" x14ac:dyDescent="0.2">
      <c r="A14" s="10" t="str">
        <f>Overview!A14</f>
        <v>Bioturbation</v>
      </c>
      <c r="B14" s="10" t="s">
        <v>87</v>
      </c>
      <c r="C14" s="13"/>
      <c r="D14" s="13"/>
      <c r="E14" s="12"/>
      <c r="F14" s="13"/>
    </row>
    <row r="15" spans="1:6" x14ac:dyDescent="0.2">
      <c r="A15" s="10" t="str">
        <f>Overview!A15</f>
        <v>Melanization</v>
      </c>
      <c r="B15" s="10" t="s">
        <v>86</v>
      </c>
      <c r="C15" s="13"/>
      <c r="D15" s="13"/>
      <c r="E15" s="12"/>
      <c r="F15" s="13"/>
    </row>
    <row r="16" spans="1:6" x14ac:dyDescent="0.2">
      <c r="A16" s="10" t="str">
        <f>Overview!A16</f>
        <v>Melanization</v>
      </c>
      <c r="B16" s="10" t="s">
        <v>87</v>
      </c>
      <c r="C16" s="13"/>
      <c r="D16" s="13"/>
      <c r="E16" s="12"/>
      <c r="F16" s="13"/>
    </row>
    <row r="17" spans="1:6" x14ac:dyDescent="0.2">
      <c r="A17" s="10" t="str">
        <f>Overview!A17</f>
        <v>Argilluviation</v>
      </c>
      <c r="B17" s="10" t="s">
        <v>86</v>
      </c>
      <c r="C17" s="13"/>
      <c r="D17" s="13"/>
      <c r="E17" s="12"/>
      <c r="F17" s="13"/>
    </row>
    <row r="18" spans="1:6" x14ac:dyDescent="0.2">
      <c r="A18" s="10" t="str">
        <f>Overview!A18</f>
        <v>Argilluviation</v>
      </c>
      <c r="B18" s="10" t="s">
        <v>87</v>
      </c>
      <c r="C18" s="13"/>
      <c r="D18" s="13"/>
      <c r="E18" s="12"/>
      <c r="F18" s="13"/>
    </row>
    <row r="19" spans="1:6" x14ac:dyDescent="0.2">
      <c r="A19" s="10" t="str">
        <f>Overview!A19</f>
        <v>Calcification</v>
      </c>
      <c r="B19" s="10" t="s">
        <v>86</v>
      </c>
      <c r="C19" s="13"/>
      <c r="D19" s="13"/>
      <c r="E19" s="12"/>
      <c r="F19" s="13"/>
    </row>
    <row r="20" spans="1:6" x14ac:dyDescent="0.2">
      <c r="A20" s="10" t="str">
        <f>Overview!A20</f>
        <v>Calcification</v>
      </c>
      <c r="B20" s="10" t="s">
        <v>87</v>
      </c>
      <c r="C20" s="13"/>
      <c r="D20" s="13"/>
      <c r="E20" s="12"/>
      <c r="F20" s="13"/>
    </row>
    <row r="21" spans="1:6" x14ac:dyDescent="0.2">
      <c r="A21" s="10" t="str">
        <f>Overview!A21</f>
        <v>Base cation leaching</v>
      </c>
      <c r="B21" s="10" t="s">
        <v>86</v>
      </c>
      <c r="C21" s="13"/>
      <c r="D21" s="13"/>
      <c r="E21" s="12"/>
      <c r="F21" s="13"/>
    </row>
    <row r="22" spans="1:6" x14ac:dyDescent="0.2">
      <c r="A22" s="10" t="str">
        <f>Overview!A22</f>
        <v>Base cation leaching</v>
      </c>
      <c r="B22" s="10" t="s">
        <v>87</v>
      </c>
      <c r="C22" s="13"/>
      <c r="D22" s="13"/>
      <c r="E22" s="12"/>
      <c r="F22" s="13"/>
    </row>
    <row r="23" spans="1:6" x14ac:dyDescent="0.2">
      <c r="A23" s="10" t="str">
        <f>Overview!A23</f>
        <v>Biological enrichment of cations</v>
      </c>
      <c r="B23" s="10" t="s">
        <v>86</v>
      </c>
      <c r="C23" s="13"/>
      <c r="D23" s="13"/>
      <c r="E23" s="12"/>
      <c r="F23" s="13"/>
    </row>
    <row r="24" spans="1:6" x14ac:dyDescent="0.2">
      <c r="A24" s="10" t="str">
        <f>Overview!A24</f>
        <v>Biological enrichment of cations</v>
      </c>
      <c r="B24" s="10" t="s">
        <v>87</v>
      </c>
      <c r="C24" s="13"/>
      <c r="D24" s="13"/>
      <c r="E24" s="12"/>
      <c r="F24" s="13"/>
    </row>
    <row r="25" spans="1:6" x14ac:dyDescent="0.2">
      <c r="A25" s="10" t="str">
        <f>Overview!A25</f>
        <v>Ferralitization</v>
      </c>
      <c r="B25" s="10" t="s">
        <v>86</v>
      </c>
      <c r="C25" s="13"/>
      <c r="D25" s="13"/>
      <c r="E25" s="12"/>
      <c r="F25" s="13"/>
    </row>
    <row r="26" spans="1:6" x14ac:dyDescent="0.2">
      <c r="A26" s="10" t="str">
        <f>Overview!A26</f>
        <v>Ferralitization</v>
      </c>
      <c r="B26" s="10" t="s">
        <v>87</v>
      </c>
      <c r="C26" s="13"/>
      <c r="D26" s="13"/>
      <c r="E26" s="12"/>
      <c r="F26" s="13"/>
    </row>
    <row r="27" spans="1:6" x14ac:dyDescent="0.2">
      <c r="A27" s="10" t="str">
        <f>Overview!A27</f>
        <v>Anthrosolization</v>
      </c>
      <c r="B27" s="10" t="s">
        <v>86</v>
      </c>
      <c r="C27" s="13"/>
      <c r="D27" s="13"/>
      <c r="E27" s="12"/>
      <c r="F27" s="13"/>
    </row>
    <row r="28" spans="1:6" x14ac:dyDescent="0.2">
      <c r="A28" s="10" t="str">
        <f>Overview!A28</f>
        <v>Anthrosolization</v>
      </c>
      <c r="B28" s="10" t="s">
        <v>87</v>
      </c>
      <c r="C28" s="13"/>
      <c r="D28" s="13"/>
      <c r="E28" s="12"/>
      <c r="F28" s="13"/>
    </row>
    <row r="29" spans="1:6" x14ac:dyDescent="0.2">
      <c r="A29" s="10" t="str">
        <f>Overview!A29</f>
        <v>Gleization</v>
      </c>
      <c r="B29" s="10" t="s">
        <v>86</v>
      </c>
      <c r="C29" s="13"/>
      <c r="D29" s="13"/>
      <c r="E29" s="12"/>
      <c r="F29" s="13"/>
    </row>
    <row r="30" spans="1:6" x14ac:dyDescent="0.2">
      <c r="A30" s="10" t="str">
        <f>Overview!A30</f>
        <v>Gleization</v>
      </c>
      <c r="B30" s="10" t="s">
        <v>87</v>
      </c>
      <c r="C30" s="13"/>
      <c r="D30" s="13"/>
      <c r="E30" s="12"/>
      <c r="F30" s="13"/>
    </row>
    <row r="31" spans="1:6" x14ac:dyDescent="0.2">
      <c r="A31" s="10" t="str">
        <f>Overview!A31</f>
        <v>Silification</v>
      </c>
      <c r="B31" s="10" t="s">
        <v>86</v>
      </c>
      <c r="C31" s="13"/>
      <c r="D31" s="13"/>
      <c r="E31" s="12"/>
      <c r="F31" s="13"/>
    </row>
    <row r="32" spans="1:6" x14ac:dyDescent="0.2">
      <c r="A32" s="10" t="str">
        <f>Overview!A32</f>
        <v>Silification</v>
      </c>
      <c r="B32" s="10" t="s">
        <v>87</v>
      </c>
      <c r="C32" s="13"/>
      <c r="D32" s="13"/>
      <c r="E32" s="12"/>
      <c r="F32" s="13"/>
    </row>
    <row r="33" spans="1:6" x14ac:dyDescent="0.2">
      <c r="A33" s="10" t="str">
        <f>Overview!A33</f>
        <v>Paludization</v>
      </c>
      <c r="B33" s="10" t="s">
        <v>86</v>
      </c>
      <c r="C33" s="13"/>
      <c r="D33" s="13"/>
      <c r="E33" s="12"/>
      <c r="F33" s="13"/>
    </row>
    <row r="34" spans="1:6" x14ac:dyDescent="0.2">
      <c r="A34" s="10" t="str">
        <f>Overview!A34</f>
        <v>Paludization</v>
      </c>
      <c r="B34" s="10" t="s">
        <v>87</v>
      </c>
      <c r="C34" s="13"/>
      <c r="D34" s="13"/>
      <c r="E34" s="12"/>
      <c r="F34" s="13"/>
    </row>
    <row r="35" spans="1:6" x14ac:dyDescent="0.2">
      <c r="A35" s="10" t="str">
        <f>Overview!A35</f>
        <v>Vertization</v>
      </c>
      <c r="B35" s="10" t="s">
        <v>86</v>
      </c>
      <c r="C35" s="13"/>
      <c r="D35" s="13"/>
      <c r="E35" s="12"/>
      <c r="F35" s="13"/>
    </row>
    <row r="36" spans="1:6" x14ac:dyDescent="0.2">
      <c r="A36" s="10" t="str">
        <f>Overview!A36</f>
        <v>Vertization</v>
      </c>
      <c r="B36" s="10" t="s">
        <v>87</v>
      </c>
      <c r="C36" s="13"/>
      <c r="D36" s="13"/>
      <c r="E36" s="12"/>
      <c r="F36" s="13"/>
    </row>
    <row r="37" spans="1:6" x14ac:dyDescent="0.2">
      <c r="A37" s="10" t="str">
        <f>Overview!A37</f>
        <v>Andosolization</v>
      </c>
      <c r="B37" s="10" t="s">
        <v>86</v>
      </c>
      <c r="C37" s="13"/>
      <c r="D37" s="13"/>
      <c r="E37" s="12"/>
      <c r="F37" s="13"/>
    </row>
    <row r="38" spans="1:6" x14ac:dyDescent="0.2">
      <c r="A38" s="10" t="str">
        <f>Overview!A38</f>
        <v>Andosolization</v>
      </c>
      <c r="B38" s="10" t="s">
        <v>87</v>
      </c>
      <c r="C38" s="13"/>
      <c r="D38" s="13"/>
      <c r="E38" s="12"/>
      <c r="F38" s="13"/>
    </row>
    <row r="39" spans="1:6" x14ac:dyDescent="0.2">
      <c r="A39" s="10" t="str">
        <f>Overview!A39</f>
        <v>Podzolisation</v>
      </c>
      <c r="B39" s="10" t="s">
        <v>86</v>
      </c>
      <c r="C39" s="13"/>
      <c r="D39" s="13"/>
      <c r="E39" s="12"/>
      <c r="F39" s="13"/>
    </row>
    <row r="40" spans="1:6" x14ac:dyDescent="0.2">
      <c r="A40" s="10" t="str">
        <f>Overview!A40</f>
        <v>Podzolisation</v>
      </c>
      <c r="B40" s="10" t="s">
        <v>87</v>
      </c>
      <c r="C40" s="13"/>
      <c r="D40" s="13"/>
      <c r="E40" s="12"/>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c r="E49" s="15"/>
    </row>
    <row r="50" spans="1:6" x14ac:dyDescent="0.2">
      <c r="A50" s="10" t="str">
        <f>Overview!A50</f>
        <v>Field testing</v>
      </c>
      <c r="C50" s="12"/>
      <c r="D50" s="10"/>
      <c r="E50" s="12">
        <v>1</v>
      </c>
      <c r="F50" s="10"/>
    </row>
  </sheetData>
  <mergeCells count="1">
    <mergeCell ref="C3:F3"/>
  </mergeCell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51"/>
  <sheetViews>
    <sheetView workbookViewId="0">
      <selection activeCell="B2" sqref="B2"/>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26</v>
      </c>
      <c r="C1" s="14" t="s">
        <v>107</v>
      </c>
    </row>
    <row r="2" spans="1:6" x14ac:dyDescent="0.2">
      <c r="A2" s="9" t="s">
        <v>10</v>
      </c>
      <c r="B2" s="8" t="str">
        <f ca="1">INDIRECT("Papers!"&amp;"b"&amp;A1+1)&amp;" "&amp;INDIRECT("Papers!"&amp;"d"&amp;A1+1)&amp;" "&amp;INDIRECT("Papers!"&amp;"e"&amp;A1+1)</f>
        <v xml:space="preserve">Rosenbloom et al. 2006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27">
        <v>1</v>
      </c>
    </row>
    <row r="6" spans="1:6" x14ac:dyDescent="0.2">
      <c r="A6" s="10" t="str">
        <f>Overview!A6</f>
        <v>Erosion</v>
      </c>
      <c r="B6" s="10" t="s">
        <v>87</v>
      </c>
      <c r="C6" s="13"/>
      <c r="D6" s="13"/>
      <c r="E6" s="13"/>
      <c r="F6" s="27"/>
    </row>
    <row r="7" spans="1:6" x14ac:dyDescent="0.2">
      <c r="A7" s="10" t="str">
        <f>Overview!A7</f>
        <v>Deposition</v>
      </c>
      <c r="B7" s="10" t="s">
        <v>86</v>
      </c>
      <c r="C7" s="13"/>
      <c r="D7" s="13"/>
      <c r="E7" s="13"/>
      <c r="F7" s="27">
        <v>1</v>
      </c>
    </row>
    <row r="8" spans="1:6" x14ac:dyDescent="0.2">
      <c r="A8" s="10" t="str">
        <f>Overview!A8</f>
        <v>Deposition</v>
      </c>
      <c r="B8" s="10" t="s">
        <v>87</v>
      </c>
      <c r="C8" s="13"/>
      <c r="D8" s="13"/>
      <c r="E8" s="13"/>
      <c r="F8" s="27"/>
    </row>
    <row r="9" spans="1:6" x14ac:dyDescent="0.2">
      <c r="A9" s="10" t="str">
        <f>Overview!A9</f>
        <v>Physical weathering</v>
      </c>
      <c r="B9" s="10" t="s">
        <v>86</v>
      </c>
      <c r="C9" s="13"/>
      <c r="D9" s="13"/>
      <c r="E9" s="13"/>
      <c r="F9" s="12"/>
    </row>
    <row r="10" spans="1:6" x14ac:dyDescent="0.2">
      <c r="A10" s="10" t="str">
        <f>Overview!A10</f>
        <v>Physical weathering</v>
      </c>
      <c r="B10" s="10" t="s">
        <v>87</v>
      </c>
      <c r="C10" s="13"/>
      <c r="D10" s="13"/>
      <c r="E10" s="13"/>
      <c r="F10" s="12"/>
    </row>
    <row r="11" spans="1:6" x14ac:dyDescent="0.2">
      <c r="A11" s="10" t="str">
        <f>Overview!A11</f>
        <v>Chemical weathering</v>
      </c>
      <c r="B11" s="10" t="s">
        <v>86</v>
      </c>
      <c r="C11" s="13"/>
      <c r="D11" s="13"/>
      <c r="E11" s="13"/>
      <c r="F11" s="12"/>
    </row>
    <row r="12" spans="1:6" x14ac:dyDescent="0.2">
      <c r="A12" s="10" t="str">
        <f>Overview!A12</f>
        <v>Chemical weathering</v>
      </c>
      <c r="B12" s="10" t="s">
        <v>87</v>
      </c>
      <c r="C12" s="13"/>
      <c r="D12" s="13"/>
      <c r="E12" s="13"/>
      <c r="F12" s="12"/>
    </row>
    <row r="13" spans="1:6" x14ac:dyDescent="0.2">
      <c r="A13" s="10" t="str">
        <f>Overview!A13</f>
        <v>Bioturbation</v>
      </c>
      <c r="B13" s="10" t="s">
        <v>86</v>
      </c>
      <c r="C13" s="13"/>
      <c r="D13" s="13"/>
      <c r="E13" s="13"/>
      <c r="F13" s="12"/>
    </row>
    <row r="14" spans="1:6" x14ac:dyDescent="0.2">
      <c r="A14" s="10" t="str">
        <f>Overview!A14</f>
        <v>Bioturbation</v>
      </c>
      <c r="B14" s="10" t="s">
        <v>87</v>
      </c>
      <c r="C14" s="13"/>
      <c r="D14" s="13"/>
      <c r="E14" s="13"/>
      <c r="F14" s="12"/>
    </row>
    <row r="15" spans="1:6" x14ac:dyDescent="0.2">
      <c r="A15" s="10" t="str">
        <f>Overview!A15</f>
        <v>Melanization</v>
      </c>
      <c r="B15" s="10" t="s">
        <v>86</v>
      </c>
      <c r="C15" s="13"/>
      <c r="D15" s="13"/>
      <c r="E15" s="13"/>
      <c r="F15" s="12">
        <v>1</v>
      </c>
    </row>
    <row r="16" spans="1:6" x14ac:dyDescent="0.2">
      <c r="A16" s="10" t="str">
        <f>Overview!A16</f>
        <v>Melanization</v>
      </c>
      <c r="B16" s="10" t="s">
        <v>87</v>
      </c>
      <c r="C16" s="13"/>
      <c r="D16" s="13"/>
      <c r="E16" s="13"/>
      <c r="F16" s="12"/>
    </row>
    <row r="17" spans="1:6" x14ac:dyDescent="0.2">
      <c r="A17" s="10" t="str">
        <f>Overview!A17</f>
        <v>Argilluviation</v>
      </c>
      <c r="B17" s="10" t="s">
        <v>86</v>
      </c>
      <c r="C17" s="13"/>
      <c r="D17" s="13"/>
      <c r="E17" s="13"/>
      <c r="F17" s="12"/>
    </row>
    <row r="18" spans="1:6" x14ac:dyDescent="0.2">
      <c r="A18" s="10" t="str">
        <f>Overview!A18</f>
        <v>Argilluviation</v>
      </c>
      <c r="B18" s="10" t="s">
        <v>87</v>
      </c>
      <c r="C18" s="13"/>
      <c r="D18" s="13"/>
      <c r="E18" s="13"/>
      <c r="F18" s="12"/>
    </row>
    <row r="19" spans="1:6" x14ac:dyDescent="0.2">
      <c r="A19" s="10" t="str">
        <f>Overview!A19</f>
        <v>Calcification</v>
      </c>
      <c r="B19" s="10" t="s">
        <v>86</v>
      </c>
      <c r="C19" s="13"/>
      <c r="D19" s="13"/>
      <c r="E19" s="13"/>
      <c r="F19" s="12"/>
    </row>
    <row r="20" spans="1:6" x14ac:dyDescent="0.2">
      <c r="A20" s="10" t="str">
        <f>Overview!A20</f>
        <v>Calcification</v>
      </c>
      <c r="B20" s="10" t="s">
        <v>87</v>
      </c>
      <c r="C20" s="13"/>
      <c r="D20" s="13"/>
      <c r="E20" s="13"/>
      <c r="F20" s="12"/>
    </row>
    <row r="21" spans="1:6" x14ac:dyDescent="0.2">
      <c r="A21" s="10" t="str">
        <f>Overview!A21</f>
        <v>Base cation leaching</v>
      </c>
      <c r="B21" s="10" t="s">
        <v>86</v>
      </c>
      <c r="C21" s="13"/>
      <c r="D21" s="13"/>
      <c r="E21" s="13"/>
      <c r="F21" s="12"/>
    </row>
    <row r="22" spans="1:6" x14ac:dyDescent="0.2">
      <c r="A22" s="10" t="str">
        <f>Overview!A22</f>
        <v>Base cation leaching</v>
      </c>
      <c r="B22" s="10" t="s">
        <v>87</v>
      </c>
      <c r="C22" s="13"/>
      <c r="D22" s="13"/>
      <c r="E22" s="13"/>
      <c r="F22" s="12"/>
    </row>
    <row r="23" spans="1:6" x14ac:dyDescent="0.2">
      <c r="A23" s="10" t="str">
        <f>Overview!A23</f>
        <v>Biological enrichment of cations</v>
      </c>
      <c r="B23" s="10" t="s">
        <v>86</v>
      </c>
      <c r="C23" s="13"/>
      <c r="D23" s="13"/>
      <c r="E23" s="13"/>
      <c r="F23" s="12"/>
    </row>
    <row r="24" spans="1:6" x14ac:dyDescent="0.2">
      <c r="A24" s="10" t="str">
        <f>Overview!A24</f>
        <v>Biological enrichment of cations</v>
      </c>
      <c r="B24" s="10" t="s">
        <v>87</v>
      </c>
      <c r="C24" s="13"/>
      <c r="D24" s="13"/>
      <c r="E24" s="13"/>
      <c r="F24" s="12"/>
    </row>
    <row r="25" spans="1:6" x14ac:dyDescent="0.2">
      <c r="A25" s="10" t="str">
        <f>Overview!A25</f>
        <v>Ferralitization</v>
      </c>
      <c r="B25" s="10" t="s">
        <v>86</v>
      </c>
      <c r="C25" s="13"/>
      <c r="D25" s="13"/>
      <c r="E25" s="13"/>
      <c r="F25" s="12"/>
    </row>
    <row r="26" spans="1:6" x14ac:dyDescent="0.2">
      <c r="A26" s="10" t="str">
        <f>Overview!A26</f>
        <v>Ferralitization</v>
      </c>
      <c r="B26" s="10" t="s">
        <v>87</v>
      </c>
      <c r="C26" s="13"/>
      <c r="D26" s="13"/>
      <c r="E26" s="13"/>
      <c r="F26" s="12"/>
    </row>
    <row r="27" spans="1:6" x14ac:dyDescent="0.2">
      <c r="A27" s="10" t="str">
        <f>Overview!A27</f>
        <v>Anthrosolization</v>
      </c>
      <c r="B27" s="10" t="s">
        <v>86</v>
      </c>
      <c r="C27" s="13"/>
      <c r="D27" s="13"/>
      <c r="E27" s="13"/>
      <c r="F27" s="12">
        <v>1</v>
      </c>
    </row>
    <row r="28" spans="1:6" x14ac:dyDescent="0.2">
      <c r="A28" s="10" t="str">
        <f>Overview!A28</f>
        <v>Anthrosolization</v>
      </c>
      <c r="B28" s="10" t="s">
        <v>87</v>
      </c>
      <c r="C28" s="13"/>
      <c r="D28" s="13"/>
      <c r="E28" s="13"/>
      <c r="F28" s="12"/>
    </row>
    <row r="29" spans="1:6" x14ac:dyDescent="0.2">
      <c r="A29" s="10" t="str">
        <f>Overview!A29</f>
        <v>Gleization</v>
      </c>
      <c r="B29" s="10" t="s">
        <v>86</v>
      </c>
      <c r="C29" s="13"/>
      <c r="D29" s="13"/>
      <c r="E29" s="13"/>
      <c r="F29" s="12"/>
    </row>
    <row r="30" spans="1:6" x14ac:dyDescent="0.2">
      <c r="A30" s="10" t="str">
        <f>Overview!A30</f>
        <v>Gleization</v>
      </c>
      <c r="B30" s="10" t="s">
        <v>87</v>
      </c>
      <c r="C30" s="13"/>
      <c r="D30" s="13"/>
      <c r="E30" s="13"/>
      <c r="F30" s="12"/>
    </row>
    <row r="31" spans="1:6" x14ac:dyDescent="0.2">
      <c r="A31" s="10" t="str">
        <f>Overview!A31</f>
        <v>Silification</v>
      </c>
      <c r="B31" s="10" t="s">
        <v>86</v>
      </c>
      <c r="C31" s="13"/>
      <c r="D31" s="13"/>
      <c r="E31" s="13"/>
      <c r="F31" s="12"/>
    </row>
    <row r="32" spans="1:6" x14ac:dyDescent="0.2">
      <c r="A32" s="10" t="str">
        <f>Overview!A32</f>
        <v>Silification</v>
      </c>
      <c r="B32" s="10" t="s">
        <v>87</v>
      </c>
      <c r="C32" s="13"/>
      <c r="D32" s="13"/>
      <c r="E32" s="13"/>
      <c r="F32" s="12"/>
    </row>
    <row r="33" spans="1:6" x14ac:dyDescent="0.2">
      <c r="A33" s="10" t="str">
        <f>Overview!A33</f>
        <v>Paludization</v>
      </c>
      <c r="B33" s="10" t="s">
        <v>86</v>
      </c>
      <c r="C33" s="13"/>
      <c r="D33" s="13"/>
      <c r="E33" s="13"/>
      <c r="F33" s="12"/>
    </row>
    <row r="34" spans="1:6" x14ac:dyDescent="0.2">
      <c r="A34" s="10" t="str">
        <f>Overview!A34</f>
        <v>Paludization</v>
      </c>
      <c r="B34" s="10" t="s">
        <v>87</v>
      </c>
      <c r="C34" s="13"/>
      <c r="D34" s="13"/>
      <c r="E34" s="13"/>
      <c r="F34" s="12"/>
    </row>
    <row r="35" spans="1:6" x14ac:dyDescent="0.2">
      <c r="A35" s="10" t="str">
        <f>Overview!A35</f>
        <v>Vertization</v>
      </c>
      <c r="B35" s="10" t="s">
        <v>86</v>
      </c>
      <c r="C35" s="13"/>
      <c r="D35" s="13"/>
      <c r="E35" s="13"/>
      <c r="F35" s="12"/>
    </row>
    <row r="36" spans="1:6" x14ac:dyDescent="0.2">
      <c r="A36" s="10" t="str">
        <f>Overview!A36</f>
        <v>Vertization</v>
      </c>
      <c r="B36" s="10" t="s">
        <v>87</v>
      </c>
      <c r="C36" s="13"/>
      <c r="D36" s="13"/>
      <c r="E36" s="13"/>
      <c r="F36" s="12"/>
    </row>
    <row r="37" spans="1:6" x14ac:dyDescent="0.2">
      <c r="A37" s="10" t="str">
        <f>Overview!A37</f>
        <v>Andosolization</v>
      </c>
      <c r="B37" s="10" t="s">
        <v>86</v>
      </c>
      <c r="C37" s="13"/>
      <c r="D37" s="13"/>
      <c r="E37" s="13"/>
      <c r="F37" s="12"/>
    </row>
    <row r="38" spans="1:6" x14ac:dyDescent="0.2">
      <c r="A38" s="10" t="str">
        <f>Overview!A38</f>
        <v>Andosolization</v>
      </c>
      <c r="B38" s="10" t="s">
        <v>87</v>
      </c>
      <c r="C38" s="13"/>
      <c r="D38" s="13"/>
      <c r="E38" s="13"/>
      <c r="F38" s="12"/>
    </row>
    <row r="39" spans="1:6" x14ac:dyDescent="0.2">
      <c r="A39" s="10" t="str">
        <f>Overview!A39</f>
        <v>Podzolisation</v>
      </c>
      <c r="B39" s="10" t="s">
        <v>86</v>
      </c>
      <c r="C39" s="13"/>
      <c r="D39" s="13"/>
      <c r="E39" s="13"/>
      <c r="F39" s="12"/>
    </row>
    <row r="40" spans="1:6" x14ac:dyDescent="0.2">
      <c r="A40" s="10" t="str">
        <f>Overview!A40</f>
        <v>Podzolisation</v>
      </c>
      <c r="B40" s="10" t="s">
        <v>87</v>
      </c>
      <c r="C40" s="13"/>
      <c r="D40" s="13"/>
      <c r="E40" s="13"/>
      <c r="F40" s="12"/>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c r="F49" s="15"/>
    </row>
    <row r="50" spans="1:6" x14ac:dyDescent="0.2">
      <c r="A50" s="10" t="str">
        <f>Overview!A50</f>
        <v>Field testing</v>
      </c>
      <c r="C50" s="12"/>
      <c r="D50" s="10"/>
      <c r="E50" s="10"/>
      <c r="F50" s="12">
        <v>1</v>
      </c>
    </row>
    <row r="51" spans="1:6" x14ac:dyDescent="0.2">
      <c r="F51" s="15"/>
    </row>
  </sheetData>
  <mergeCells count="1">
    <mergeCell ref="C3:F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9"/>
  <sheetViews>
    <sheetView tabSelected="1" workbookViewId="0">
      <selection activeCell="C28" sqref="C28"/>
    </sheetView>
  </sheetViews>
  <sheetFormatPr defaultRowHeight="11.25" x14ac:dyDescent="0.2"/>
  <cols>
    <col min="1" max="1" width="2.7109375" style="8" bestFit="1" customWidth="1"/>
    <col min="2" max="2" width="0" style="2" hidden="1" customWidth="1"/>
    <col min="3" max="3" width="23" style="8" bestFit="1" customWidth="1"/>
    <col min="4" max="4" width="103.42578125" style="8" hidden="1" customWidth="1"/>
    <col min="5" max="31" width="2.7109375" style="8" customWidth="1"/>
    <col min="32" max="32" width="9.140625" style="8"/>
    <col min="33" max="34" width="4.42578125" style="8" customWidth="1"/>
    <col min="35" max="35" width="4.5703125" style="8" customWidth="1"/>
    <col min="36" max="36" width="3.7109375" style="8" customWidth="1"/>
    <col min="37" max="37" width="5.140625" style="8" customWidth="1"/>
    <col min="38" max="16384" width="9.140625" style="8"/>
  </cols>
  <sheetData>
    <row r="1" spans="1:38" ht="12" thickBot="1" x14ac:dyDescent="0.25">
      <c r="C1" s="9" t="s">
        <v>109</v>
      </c>
      <c r="D1" s="9"/>
      <c r="AG1" s="8" t="s">
        <v>270</v>
      </c>
      <c r="AH1" s="8" t="s">
        <v>191</v>
      </c>
      <c r="AI1" s="8" t="s">
        <v>220</v>
      </c>
      <c r="AJ1" s="8" t="s">
        <v>163</v>
      </c>
    </row>
    <row r="2" spans="1:38" ht="12" thickBot="1" x14ac:dyDescent="0.25">
      <c r="C2" s="36" t="str">
        <f>COUNTA(Papers!D2:D41)&amp;" publications"</f>
        <v>39 publications</v>
      </c>
      <c r="D2" s="37"/>
      <c r="E2" s="60" t="str">
        <f>"Paper count (n="&amp;COUNTA(Papers!D2:D41)&amp;")"</f>
        <v>Paper count (n=39)</v>
      </c>
      <c r="F2" s="61"/>
      <c r="G2" s="61"/>
      <c r="H2" s="61"/>
      <c r="I2" s="61"/>
      <c r="J2" s="61"/>
      <c r="K2" s="61"/>
      <c r="L2" s="61"/>
      <c r="M2" s="61"/>
      <c r="N2" s="61"/>
      <c r="O2" s="61"/>
      <c r="P2" s="61"/>
      <c r="Q2" s="61"/>
      <c r="R2" s="61"/>
      <c r="S2" s="61"/>
      <c r="T2" s="61"/>
      <c r="U2" s="61"/>
      <c r="V2" s="61"/>
      <c r="W2" s="61"/>
      <c r="X2" s="61"/>
      <c r="Y2" s="61"/>
      <c r="Z2" s="61"/>
      <c r="AA2" s="61"/>
      <c r="AB2" s="61"/>
      <c r="AC2" s="61"/>
      <c r="AD2" s="61"/>
      <c r="AE2" s="62"/>
    </row>
    <row r="3" spans="1:38" s="30" customFormat="1" ht="21.75" customHeight="1" thickBot="1" x14ac:dyDescent="0.25">
      <c r="C3" s="38" t="s">
        <v>165</v>
      </c>
      <c r="D3" s="38" t="s">
        <v>188</v>
      </c>
      <c r="E3" s="54" t="str">
        <f>AG1</f>
        <v>1D Profile models</v>
      </c>
      <c r="F3" s="55"/>
      <c r="G3" s="55"/>
      <c r="H3" s="55"/>
      <c r="I3" s="55"/>
      <c r="J3" s="55"/>
      <c r="K3" s="55"/>
      <c r="L3" s="56"/>
      <c r="M3" s="39"/>
      <c r="N3" s="57" t="str">
        <f>AH1</f>
        <v>Distributed profile models</v>
      </c>
      <c r="O3" s="58"/>
      <c r="P3" s="58"/>
      <c r="Q3" s="59"/>
      <c r="R3" s="39"/>
      <c r="S3" s="57" t="str">
        <f>AI1</f>
        <v>2D Catena or soil depth models</v>
      </c>
      <c r="T3" s="58"/>
      <c r="U3" s="58"/>
      <c r="V3" s="58"/>
      <c r="W3" s="58"/>
      <c r="X3" s="58"/>
      <c r="Y3" s="58"/>
      <c r="Z3" s="59"/>
      <c r="AA3" s="39"/>
      <c r="AB3" s="57" t="str">
        <f>AJ1</f>
        <v>3D soilscape models</v>
      </c>
      <c r="AC3" s="58"/>
      <c r="AD3" s="58"/>
      <c r="AE3" s="59"/>
    </row>
    <row r="4" spans="1:38" x14ac:dyDescent="0.2">
      <c r="A4" s="8">
        <v>1</v>
      </c>
      <c r="B4" s="2">
        <v>5</v>
      </c>
      <c r="C4" s="40" t="str">
        <f t="shared" ref="C4:C26" ca="1" si="0">INDIRECT("Overview!A"&amp;$B4)</f>
        <v>Erosion</v>
      </c>
      <c r="D4" s="41" t="s">
        <v>185</v>
      </c>
      <c r="E4" s="42">
        <f t="shared" ref="E4:L13" ca="1" si="1">IF($AG4&gt;=E$29,1,0)</f>
        <v>1</v>
      </c>
      <c r="F4" s="43">
        <f t="shared" ca="1" si="1"/>
        <v>0</v>
      </c>
      <c r="G4" s="43">
        <f t="shared" ca="1" si="1"/>
        <v>0</v>
      </c>
      <c r="H4" s="43">
        <f t="shared" ca="1" si="1"/>
        <v>0</v>
      </c>
      <c r="I4" s="43">
        <f t="shared" ca="1" si="1"/>
        <v>0</v>
      </c>
      <c r="J4" s="43">
        <f t="shared" ca="1" si="1"/>
        <v>0</v>
      </c>
      <c r="K4" s="43">
        <f t="shared" ca="1" si="1"/>
        <v>0</v>
      </c>
      <c r="L4" s="44">
        <f t="shared" ca="1" si="1"/>
        <v>0</v>
      </c>
      <c r="M4" s="37"/>
      <c r="N4" s="42">
        <f t="shared" ref="N4:Q26" ca="1" si="2">IF($AH4&gt;=N$29,1,0)</f>
        <v>0</v>
      </c>
      <c r="O4" s="43">
        <f t="shared" ca="1" si="2"/>
        <v>0</v>
      </c>
      <c r="P4" s="43">
        <f t="shared" ca="1" si="2"/>
        <v>0</v>
      </c>
      <c r="Q4" s="44">
        <f t="shared" ca="1" si="2"/>
        <v>0</v>
      </c>
      <c r="R4" s="37"/>
      <c r="S4" s="42">
        <f t="shared" ref="S4:Z13" ca="1" si="3">IF($AI4&gt;=S$29,1,0)</f>
        <v>1</v>
      </c>
      <c r="T4" s="43">
        <f t="shared" ca="1" si="3"/>
        <v>1</v>
      </c>
      <c r="U4" s="43">
        <f t="shared" ca="1" si="3"/>
        <v>1</v>
      </c>
      <c r="V4" s="43">
        <f t="shared" ca="1" si="3"/>
        <v>1</v>
      </c>
      <c r="W4" s="43">
        <f t="shared" ca="1" si="3"/>
        <v>1</v>
      </c>
      <c r="X4" s="43">
        <f t="shared" ca="1" si="3"/>
        <v>1</v>
      </c>
      <c r="Y4" s="43">
        <f t="shared" ca="1" si="3"/>
        <v>1</v>
      </c>
      <c r="Z4" s="44">
        <f t="shared" ca="1" si="3"/>
        <v>0</v>
      </c>
      <c r="AA4" s="37"/>
      <c r="AB4" s="42">
        <f t="shared" ref="AB4:AE26" ca="1" si="4">IF($AJ4&gt;=AB$29,1,0)</f>
        <v>1</v>
      </c>
      <c r="AC4" s="43">
        <f t="shared" ca="1" si="4"/>
        <v>1</v>
      </c>
      <c r="AD4" s="43">
        <f t="shared" ca="1" si="4"/>
        <v>1</v>
      </c>
      <c r="AE4" s="44">
        <f t="shared" ca="1" si="4"/>
        <v>1</v>
      </c>
      <c r="AG4" s="8">
        <f ca="1">INDIRECT("Overview!C"&amp;$B4)+INDIRECT("Overview!C"&amp;($B4+1))</f>
        <v>1</v>
      </c>
      <c r="AH4" s="8">
        <f ca="1">INDIRECT("Overview!D"&amp;$B4)+INDIRECT("Overview!D"&amp;($B4+1))</f>
        <v>0</v>
      </c>
      <c r="AI4" s="8">
        <f ca="1">INDIRECT("Overview!E"&amp;$B4)+INDIRECT("Overview!E"&amp;($B4+1))</f>
        <v>14</v>
      </c>
      <c r="AJ4" s="8">
        <f ca="1">INDIRECT("Overview!F"&amp;$B4)+INDIRECT("Overview!F"&amp;($B4+1))</f>
        <v>7</v>
      </c>
      <c r="AL4" s="8">
        <f t="shared" ref="AL4:AL26" ca="1" si="5">AG4+AH4</f>
        <v>1</v>
      </c>
    </row>
    <row r="5" spans="1:38" x14ac:dyDescent="0.2">
      <c r="A5" s="8">
        <f>A4+1</f>
        <v>2</v>
      </c>
      <c r="B5" s="2">
        <f>B4+2</f>
        <v>7</v>
      </c>
      <c r="C5" s="40" t="str">
        <f t="shared" ca="1" si="0"/>
        <v>Deposition</v>
      </c>
      <c r="D5" s="41" t="s">
        <v>184</v>
      </c>
      <c r="E5" s="42">
        <f t="shared" ca="1" si="1"/>
        <v>0</v>
      </c>
      <c r="F5" s="43">
        <f t="shared" ca="1" si="1"/>
        <v>0</v>
      </c>
      <c r="G5" s="43">
        <f t="shared" ca="1" si="1"/>
        <v>0</v>
      </c>
      <c r="H5" s="43">
        <f t="shared" ca="1" si="1"/>
        <v>0</v>
      </c>
      <c r="I5" s="43">
        <f t="shared" ca="1" si="1"/>
        <v>0</v>
      </c>
      <c r="J5" s="43">
        <f t="shared" ca="1" si="1"/>
        <v>0</v>
      </c>
      <c r="K5" s="43">
        <f t="shared" ca="1" si="1"/>
        <v>0</v>
      </c>
      <c r="L5" s="44">
        <f t="shared" ca="1" si="1"/>
        <v>0</v>
      </c>
      <c r="M5" s="37"/>
      <c r="N5" s="42">
        <f t="shared" ca="1" si="2"/>
        <v>0</v>
      </c>
      <c r="O5" s="43">
        <f t="shared" ca="1" si="2"/>
        <v>0</v>
      </c>
      <c r="P5" s="43">
        <f t="shared" ca="1" si="2"/>
        <v>0</v>
      </c>
      <c r="Q5" s="44">
        <f t="shared" ca="1" si="2"/>
        <v>0</v>
      </c>
      <c r="R5" s="37"/>
      <c r="S5" s="42">
        <f t="shared" ca="1" si="3"/>
        <v>1</v>
      </c>
      <c r="T5" s="43">
        <f t="shared" ca="1" si="3"/>
        <v>1</v>
      </c>
      <c r="U5" s="43">
        <f t="shared" ca="1" si="3"/>
        <v>1</v>
      </c>
      <c r="V5" s="43">
        <f t="shared" ca="1" si="3"/>
        <v>1</v>
      </c>
      <c r="W5" s="43">
        <f t="shared" ca="1" si="3"/>
        <v>1</v>
      </c>
      <c r="X5" s="43">
        <f t="shared" ca="1" si="3"/>
        <v>1</v>
      </c>
      <c r="Y5" s="43">
        <f t="shared" ca="1" si="3"/>
        <v>1</v>
      </c>
      <c r="Z5" s="44">
        <f t="shared" ca="1" si="3"/>
        <v>0</v>
      </c>
      <c r="AA5" s="37"/>
      <c r="AB5" s="42">
        <f t="shared" ca="1" si="4"/>
        <v>1</v>
      </c>
      <c r="AC5" s="43">
        <f t="shared" ca="1" si="4"/>
        <v>1</v>
      </c>
      <c r="AD5" s="43">
        <f t="shared" ca="1" si="4"/>
        <v>1</v>
      </c>
      <c r="AE5" s="44">
        <f t="shared" ca="1" si="4"/>
        <v>1</v>
      </c>
      <c r="AG5" s="8">
        <f t="shared" ref="AG5:AG26" ca="1" si="6">INDIRECT("Overview!C"&amp;$B5)+INDIRECT("Overview!C"&amp;($B5+1))</f>
        <v>0</v>
      </c>
      <c r="AH5" s="8">
        <f t="shared" ref="AH5:AH26" ca="1" si="7">INDIRECT("Overview!D"&amp;$B5)+INDIRECT("Overview!D"&amp;($B5+1))</f>
        <v>0</v>
      </c>
      <c r="AI5" s="8">
        <f t="shared" ref="AI5:AI26" ca="1" si="8">INDIRECT("Overview!E"&amp;$B5)+INDIRECT("Overview!E"&amp;($B5+1))</f>
        <v>14</v>
      </c>
      <c r="AJ5" s="8">
        <f t="shared" ref="AJ5:AJ26" ca="1" si="9">INDIRECT("Overview!F"&amp;$B5)+INDIRECT("Overview!F"&amp;($B5+1))</f>
        <v>7</v>
      </c>
      <c r="AL5" s="8">
        <f t="shared" ca="1" si="5"/>
        <v>0</v>
      </c>
    </row>
    <row r="6" spans="1:38" x14ac:dyDescent="0.2">
      <c r="A6" s="8">
        <f t="shared" ref="A6:A25" si="10">A5+1</f>
        <v>3</v>
      </c>
      <c r="B6" s="2">
        <f t="shared" ref="B6:B25" si="11">B5+2</f>
        <v>9</v>
      </c>
      <c r="C6" s="40" t="str">
        <f t="shared" ca="1" si="0"/>
        <v>Physical weathering</v>
      </c>
      <c r="D6" s="41" t="s">
        <v>183</v>
      </c>
      <c r="E6" s="42">
        <f t="shared" ca="1" si="1"/>
        <v>1</v>
      </c>
      <c r="F6" s="43">
        <f t="shared" ca="1" si="1"/>
        <v>1</v>
      </c>
      <c r="G6" s="43">
        <f t="shared" ca="1" si="1"/>
        <v>1</v>
      </c>
      <c r="H6" s="43">
        <f t="shared" ca="1" si="1"/>
        <v>1</v>
      </c>
      <c r="I6" s="43">
        <f t="shared" ca="1" si="1"/>
        <v>0</v>
      </c>
      <c r="J6" s="43">
        <f t="shared" ca="1" si="1"/>
        <v>0</v>
      </c>
      <c r="K6" s="43">
        <f t="shared" ca="1" si="1"/>
        <v>0</v>
      </c>
      <c r="L6" s="44">
        <f t="shared" ca="1" si="1"/>
        <v>0</v>
      </c>
      <c r="M6" s="37"/>
      <c r="N6" s="42">
        <f t="shared" ca="1" si="2"/>
        <v>1</v>
      </c>
      <c r="O6" s="43">
        <f t="shared" ca="1" si="2"/>
        <v>0</v>
      </c>
      <c r="P6" s="43">
        <f t="shared" ca="1" si="2"/>
        <v>0</v>
      </c>
      <c r="Q6" s="44">
        <f t="shared" ca="1" si="2"/>
        <v>0</v>
      </c>
      <c r="R6" s="37"/>
      <c r="S6" s="42">
        <f t="shared" ca="1" si="3"/>
        <v>1</v>
      </c>
      <c r="T6" s="43">
        <f t="shared" ca="1" si="3"/>
        <v>1</v>
      </c>
      <c r="U6" s="43">
        <f t="shared" ca="1" si="3"/>
        <v>1</v>
      </c>
      <c r="V6" s="43">
        <f t="shared" ca="1" si="3"/>
        <v>1</v>
      </c>
      <c r="W6" s="43">
        <f t="shared" ca="1" si="3"/>
        <v>0</v>
      </c>
      <c r="X6" s="43">
        <f t="shared" ca="1" si="3"/>
        <v>0</v>
      </c>
      <c r="Y6" s="43">
        <f t="shared" ca="1" si="3"/>
        <v>0</v>
      </c>
      <c r="Z6" s="44">
        <f t="shared" ca="1" si="3"/>
        <v>0</v>
      </c>
      <c r="AA6" s="37"/>
      <c r="AB6" s="42">
        <f t="shared" ca="1" si="4"/>
        <v>1</v>
      </c>
      <c r="AC6" s="43">
        <f t="shared" ca="1" si="4"/>
        <v>1</v>
      </c>
      <c r="AD6" s="43">
        <f t="shared" ca="1" si="4"/>
        <v>1</v>
      </c>
      <c r="AE6" s="44">
        <f t="shared" ca="1" si="4"/>
        <v>0</v>
      </c>
      <c r="AG6" s="8">
        <f t="shared" ca="1" si="6"/>
        <v>8</v>
      </c>
      <c r="AH6" s="8">
        <f t="shared" ca="1" si="7"/>
        <v>2</v>
      </c>
      <c r="AI6" s="8">
        <f t="shared" ca="1" si="8"/>
        <v>8</v>
      </c>
      <c r="AJ6" s="8">
        <f t="shared" ca="1" si="9"/>
        <v>5</v>
      </c>
      <c r="AL6" s="8">
        <f t="shared" ca="1" si="5"/>
        <v>10</v>
      </c>
    </row>
    <row r="7" spans="1:38" x14ac:dyDescent="0.2">
      <c r="A7" s="8">
        <f t="shared" si="10"/>
        <v>4</v>
      </c>
      <c r="B7" s="2">
        <f t="shared" si="11"/>
        <v>11</v>
      </c>
      <c r="C7" s="40" t="str">
        <f t="shared" ca="1" si="0"/>
        <v>Chemical weathering</v>
      </c>
      <c r="D7" s="41" t="s">
        <v>186</v>
      </c>
      <c r="E7" s="42">
        <f t="shared" ca="1" si="1"/>
        <v>1</v>
      </c>
      <c r="F7" s="43">
        <f t="shared" ca="1" si="1"/>
        <v>1</v>
      </c>
      <c r="G7" s="43">
        <f t="shared" ca="1" si="1"/>
        <v>1</v>
      </c>
      <c r="H7" s="43">
        <f t="shared" ca="1" si="1"/>
        <v>1</v>
      </c>
      <c r="I7" s="43">
        <f t="shared" ca="1" si="1"/>
        <v>1</v>
      </c>
      <c r="J7" s="43">
        <f t="shared" ca="1" si="1"/>
        <v>1</v>
      </c>
      <c r="K7" s="43">
        <f t="shared" ca="1" si="1"/>
        <v>1</v>
      </c>
      <c r="L7" s="44">
        <f t="shared" ca="1" si="1"/>
        <v>0</v>
      </c>
      <c r="M7" s="37"/>
      <c r="N7" s="42">
        <f t="shared" ca="1" si="2"/>
        <v>1</v>
      </c>
      <c r="O7" s="43">
        <f t="shared" ca="1" si="2"/>
        <v>1</v>
      </c>
      <c r="P7" s="43">
        <f t="shared" ca="1" si="2"/>
        <v>0</v>
      </c>
      <c r="Q7" s="44">
        <f t="shared" ca="1" si="2"/>
        <v>0</v>
      </c>
      <c r="R7" s="37"/>
      <c r="S7" s="42">
        <f t="shared" ca="1" si="3"/>
        <v>1</v>
      </c>
      <c r="T7" s="43">
        <f t="shared" ca="1" si="3"/>
        <v>1</v>
      </c>
      <c r="U7" s="43">
        <f t="shared" ca="1" si="3"/>
        <v>1</v>
      </c>
      <c r="V7" s="43">
        <f t="shared" ca="1" si="3"/>
        <v>0</v>
      </c>
      <c r="W7" s="43">
        <f t="shared" ca="1" si="3"/>
        <v>0</v>
      </c>
      <c r="X7" s="43">
        <f t="shared" ca="1" si="3"/>
        <v>0</v>
      </c>
      <c r="Y7" s="43">
        <f t="shared" ca="1" si="3"/>
        <v>0</v>
      </c>
      <c r="Z7" s="44">
        <f t="shared" ca="1" si="3"/>
        <v>0</v>
      </c>
      <c r="AA7" s="37"/>
      <c r="AB7" s="42">
        <f t="shared" ca="1" si="4"/>
        <v>1</v>
      </c>
      <c r="AC7" s="43">
        <f t="shared" ca="1" si="4"/>
        <v>1</v>
      </c>
      <c r="AD7" s="43">
        <f t="shared" ca="1" si="4"/>
        <v>0</v>
      </c>
      <c r="AE7" s="44">
        <f t="shared" ca="1" si="4"/>
        <v>0</v>
      </c>
      <c r="AG7" s="8">
        <f t="shared" ca="1" si="6"/>
        <v>14</v>
      </c>
      <c r="AH7" s="8">
        <f t="shared" ca="1" si="7"/>
        <v>4</v>
      </c>
      <c r="AI7" s="8">
        <f t="shared" ca="1" si="8"/>
        <v>6</v>
      </c>
      <c r="AJ7" s="8">
        <f t="shared" ca="1" si="9"/>
        <v>4</v>
      </c>
      <c r="AL7" s="8">
        <f t="shared" ca="1" si="5"/>
        <v>18</v>
      </c>
    </row>
    <row r="8" spans="1:38" x14ac:dyDescent="0.2">
      <c r="A8" s="8">
        <f t="shared" si="10"/>
        <v>5</v>
      </c>
      <c r="B8" s="2">
        <f t="shared" si="11"/>
        <v>13</v>
      </c>
      <c r="C8" s="40" t="str">
        <f t="shared" ca="1" si="0"/>
        <v>Bioturbation</v>
      </c>
      <c r="D8" s="41" t="s">
        <v>187</v>
      </c>
      <c r="E8" s="42">
        <f t="shared" ca="1" si="1"/>
        <v>1</v>
      </c>
      <c r="F8" s="43">
        <f t="shared" ca="1" si="1"/>
        <v>1</v>
      </c>
      <c r="G8" s="43">
        <f t="shared" ca="1" si="1"/>
        <v>1</v>
      </c>
      <c r="H8" s="43">
        <f t="shared" ca="1" si="1"/>
        <v>1</v>
      </c>
      <c r="I8" s="43">
        <f t="shared" ca="1" si="1"/>
        <v>1</v>
      </c>
      <c r="J8" s="43">
        <f t="shared" ca="1" si="1"/>
        <v>0</v>
      </c>
      <c r="K8" s="43">
        <f t="shared" ca="1" si="1"/>
        <v>0</v>
      </c>
      <c r="L8" s="44">
        <f t="shared" ca="1" si="1"/>
        <v>0</v>
      </c>
      <c r="M8" s="37"/>
      <c r="N8" s="42">
        <f t="shared" ca="1" si="2"/>
        <v>1</v>
      </c>
      <c r="O8" s="43">
        <f t="shared" ca="1" si="2"/>
        <v>0</v>
      </c>
      <c r="P8" s="43">
        <f t="shared" ca="1" si="2"/>
        <v>0</v>
      </c>
      <c r="Q8" s="44">
        <f t="shared" ca="1" si="2"/>
        <v>0</v>
      </c>
      <c r="R8" s="37"/>
      <c r="S8" s="42">
        <f t="shared" ca="1" si="3"/>
        <v>1</v>
      </c>
      <c r="T8" s="43">
        <f t="shared" ca="1" si="3"/>
        <v>0</v>
      </c>
      <c r="U8" s="43">
        <f t="shared" ca="1" si="3"/>
        <v>0</v>
      </c>
      <c r="V8" s="43">
        <f t="shared" ca="1" si="3"/>
        <v>0</v>
      </c>
      <c r="W8" s="43">
        <f t="shared" ca="1" si="3"/>
        <v>0</v>
      </c>
      <c r="X8" s="43">
        <f t="shared" ca="1" si="3"/>
        <v>0</v>
      </c>
      <c r="Y8" s="43">
        <f t="shared" ca="1" si="3"/>
        <v>0</v>
      </c>
      <c r="Z8" s="44">
        <f t="shared" ca="1" si="3"/>
        <v>0</v>
      </c>
      <c r="AA8" s="37"/>
      <c r="AB8" s="42">
        <f t="shared" ca="1" si="4"/>
        <v>1</v>
      </c>
      <c r="AC8" s="43">
        <f t="shared" ca="1" si="4"/>
        <v>1</v>
      </c>
      <c r="AD8" s="43">
        <f t="shared" ca="1" si="4"/>
        <v>0</v>
      </c>
      <c r="AE8" s="44">
        <f t="shared" ca="1" si="4"/>
        <v>0</v>
      </c>
      <c r="AG8" s="8">
        <f t="shared" ca="1" si="6"/>
        <v>10</v>
      </c>
      <c r="AH8" s="8">
        <f t="shared" ca="1" si="7"/>
        <v>2</v>
      </c>
      <c r="AI8" s="8">
        <f t="shared" ca="1" si="8"/>
        <v>1</v>
      </c>
      <c r="AJ8" s="8">
        <f t="shared" ca="1" si="9"/>
        <v>3</v>
      </c>
      <c r="AL8" s="8">
        <f t="shared" ca="1" si="5"/>
        <v>12</v>
      </c>
    </row>
    <row r="9" spans="1:38" x14ac:dyDescent="0.2">
      <c r="A9" s="8">
        <f t="shared" si="10"/>
        <v>6</v>
      </c>
      <c r="B9" s="2">
        <f t="shared" si="11"/>
        <v>15</v>
      </c>
      <c r="C9" s="32" t="str">
        <f t="shared" ca="1" si="0"/>
        <v>Melanization</v>
      </c>
      <c r="D9" s="41" t="s">
        <v>171</v>
      </c>
      <c r="E9" s="42">
        <f t="shared" ca="1" si="1"/>
        <v>1</v>
      </c>
      <c r="F9" s="43">
        <f t="shared" ca="1" si="1"/>
        <v>1</v>
      </c>
      <c r="G9" s="43">
        <f t="shared" ca="1" si="1"/>
        <v>1</v>
      </c>
      <c r="H9" s="43">
        <f t="shared" ca="1" si="1"/>
        <v>1</v>
      </c>
      <c r="I9" s="43">
        <f t="shared" ca="1" si="1"/>
        <v>1</v>
      </c>
      <c r="J9" s="43">
        <f t="shared" ca="1" si="1"/>
        <v>0</v>
      </c>
      <c r="K9" s="43">
        <f t="shared" ca="1" si="1"/>
        <v>0</v>
      </c>
      <c r="L9" s="44">
        <f t="shared" ca="1" si="1"/>
        <v>0</v>
      </c>
      <c r="M9" s="37"/>
      <c r="N9" s="42">
        <f t="shared" ca="1" si="2"/>
        <v>1</v>
      </c>
      <c r="O9" s="43">
        <f t="shared" ca="1" si="2"/>
        <v>1</v>
      </c>
      <c r="P9" s="43">
        <f t="shared" ca="1" si="2"/>
        <v>0</v>
      </c>
      <c r="Q9" s="44">
        <f t="shared" ca="1" si="2"/>
        <v>0</v>
      </c>
      <c r="R9" s="37"/>
      <c r="S9" s="42">
        <f t="shared" ca="1" si="3"/>
        <v>1</v>
      </c>
      <c r="T9" s="43">
        <f t="shared" ca="1" si="3"/>
        <v>0</v>
      </c>
      <c r="U9" s="43">
        <f t="shared" ca="1" si="3"/>
        <v>0</v>
      </c>
      <c r="V9" s="43">
        <f t="shared" ca="1" si="3"/>
        <v>0</v>
      </c>
      <c r="W9" s="43">
        <f t="shared" ca="1" si="3"/>
        <v>0</v>
      </c>
      <c r="X9" s="43">
        <f t="shared" ca="1" si="3"/>
        <v>0</v>
      </c>
      <c r="Y9" s="43">
        <f t="shared" ca="1" si="3"/>
        <v>0</v>
      </c>
      <c r="Z9" s="44">
        <f t="shared" ca="1" si="3"/>
        <v>0</v>
      </c>
      <c r="AA9" s="37"/>
      <c r="AB9" s="42">
        <f t="shared" ca="1" si="4"/>
        <v>1</v>
      </c>
      <c r="AC9" s="43">
        <f t="shared" ca="1" si="4"/>
        <v>1</v>
      </c>
      <c r="AD9" s="43">
        <f t="shared" ca="1" si="4"/>
        <v>0</v>
      </c>
      <c r="AE9" s="44">
        <f t="shared" ca="1" si="4"/>
        <v>0</v>
      </c>
      <c r="AG9" s="8">
        <f t="shared" ca="1" si="6"/>
        <v>10</v>
      </c>
      <c r="AH9" s="8">
        <f t="shared" ca="1" si="7"/>
        <v>4</v>
      </c>
      <c r="AI9" s="8">
        <f t="shared" ca="1" si="8"/>
        <v>2</v>
      </c>
      <c r="AJ9" s="8">
        <f t="shared" ca="1" si="9"/>
        <v>4</v>
      </c>
      <c r="AL9" s="8">
        <f t="shared" ca="1" si="5"/>
        <v>14</v>
      </c>
    </row>
    <row r="10" spans="1:38" x14ac:dyDescent="0.2">
      <c r="A10" s="8">
        <f t="shared" si="10"/>
        <v>7</v>
      </c>
      <c r="B10" s="2">
        <f t="shared" si="11"/>
        <v>17</v>
      </c>
      <c r="C10" s="32" t="str">
        <f t="shared" ca="1" si="0"/>
        <v>Argilluviation</v>
      </c>
      <c r="D10" s="41" t="s">
        <v>169</v>
      </c>
      <c r="E10" s="42">
        <f t="shared" ca="1" si="1"/>
        <v>1</v>
      </c>
      <c r="F10" s="43">
        <f t="shared" ca="1" si="1"/>
        <v>1</v>
      </c>
      <c r="G10" s="43">
        <f t="shared" ca="1" si="1"/>
        <v>1</v>
      </c>
      <c r="H10" s="43">
        <f t="shared" ca="1" si="1"/>
        <v>1</v>
      </c>
      <c r="I10" s="43">
        <f t="shared" ca="1" si="1"/>
        <v>0</v>
      </c>
      <c r="J10" s="43">
        <f t="shared" ca="1" si="1"/>
        <v>0</v>
      </c>
      <c r="K10" s="43">
        <f t="shared" ca="1" si="1"/>
        <v>0</v>
      </c>
      <c r="L10" s="44">
        <f t="shared" ca="1" si="1"/>
        <v>0</v>
      </c>
      <c r="M10" s="37"/>
      <c r="N10" s="42">
        <f t="shared" ca="1" si="2"/>
        <v>1</v>
      </c>
      <c r="O10" s="43">
        <f t="shared" ca="1" si="2"/>
        <v>1</v>
      </c>
      <c r="P10" s="43">
        <f t="shared" ca="1" si="2"/>
        <v>0</v>
      </c>
      <c r="Q10" s="44">
        <f t="shared" ca="1" si="2"/>
        <v>0</v>
      </c>
      <c r="R10" s="37"/>
      <c r="S10" s="42">
        <f t="shared" ca="1" si="3"/>
        <v>1</v>
      </c>
      <c r="T10" s="43">
        <f t="shared" ca="1" si="3"/>
        <v>0</v>
      </c>
      <c r="U10" s="43">
        <f t="shared" ca="1" si="3"/>
        <v>0</v>
      </c>
      <c r="V10" s="43">
        <f t="shared" ca="1" si="3"/>
        <v>0</v>
      </c>
      <c r="W10" s="43">
        <f t="shared" ca="1" si="3"/>
        <v>0</v>
      </c>
      <c r="X10" s="43">
        <f t="shared" ca="1" si="3"/>
        <v>0</v>
      </c>
      <c r="Y10" s="43">
        <f t="shared" ca="1" si="3"/>
        <v>0</v>
      </c>
      <c r="Z10" s="44">
        <f t="shared" ca="1" si="3"/>
        <v>0</v>
      </c>
      <c r="AA10" s="37"/>
      <c r="AB10" s="42">
        <f t="shared" ca="1" si="4"/>
        <v>1</v>
      </c>
      <c r="AC10" s="43">
        <f t="shared" ca="1" si="4"/>
        <v>0</v>
      </c>
      <c r="AD10" s="43">
        <f t="shared" ca="1" si="4"/>
        <v>0</v>
      </c>
      <c r="AE10" s="44">
        <f t="shared" ca="1" si="4"/>
        <v>0</v>
      </c>
      <c r="AG10" s="8">
        <f t="shared" ca="1" si="6"/>
        <v>7</v>
      </c>
      <c r="AH10" s="8">
        <f t="shared" ca="1" si="7"/>
        <v>3</v>
      </c>
      <c r="AI10" s="8">
        <f t="shared" ca="1" si="8"/>
        <v>1</v>
      </c>
      <c r="AJ10" s="8">
        <f t="shared" ca="1" si="9"/>
        <v>2</v>
      </c>
      <c r="AL10" s="8">
        <f t="shared" ca="1" si="5"/>
        <v>10</v>
      </c>
    </row>
    <row r="11" spans="1:38" x14ac:dyDescent="0.2">
      <c r="A11" s="8">
        <f t="shared" si="10"/>
        <v>8</v>
      </c>
      <c r="B11" s="2">
        <f t="shared" si="11"/>
        <v>19</v>
      </c>
      <c r="C11" s="32" t="str">
        <f t="shared" ca="1" si="0"/>
        <v>Calcification</v>
      </c>
      <c r="D11" s="41" t="s">
        <v>178</v>
      </c>
      <c r="E11" s="42">
        <f t="shared" ca="1" si="1"/>
        <v>1</v>
      </c>
      <c r="F11" s="43">
        <f t="shared" ca="1" si="1"/>
        <v>1</v>
      </c>
      <c r="G11" s="43">
        <f t="shared" ca="1" si="1"/>
        <v>1</v>
      </c>
      <c r="H11" s="43">
        <f t="shared" ca="1" si="1"/>
        <v>1</v>
      </c>
      <c r="I11" s="43">
        <f t="shared" ca="1" si="1"/>
        <v>1</v>
      </c>
      <c r="J11" s="43">
        <f t="shared" ca="1" si="1"/>
        <v>0</v>
      </c>
      <c r="K11" s="43">
        <f t="shared" ca="1" si="1"/>
        <v>0</v>
      </c>
      <c r="L11" s="44">
        <f t="shared" ca="1" si="1"/>
        <v>0</v>
      </c>
      <c r="M11" s="37"/>
      <c r="N11" s="42">
        <f t="shared" ca="1" si="2"/>
        <v>1</v>
      </c>
      <c r="O11" s="43">
        <f t="shared" ca="1" si="2"/>
        <v>1</v>
      </c>
      <c r="P11" s="43">
        <f t="shared" ca="1" si="2"/>
        <v>0</v>
      </c>
      <c r="Q11" s="44">
        <f t="shared" ca="1" si="2"/>
        <v>0</v>
      </c>
      <c r="R11" s="37"/>
      <c r="S11" s="42">
        <f t="shared" ca="1" si="3"/>
        <v>0</v>
      </c>
      <c r="T11" s="43">
        <f t="shared" ca="1" si="3"/>
        <v>0</v>
      </c>
      <c r="U11" s="43">
        <f t="shared" ca="1" si="3"/>
        <v>0</v>
      </c>
      <c r="V11" s="43">
        <f t="shared" ca="1" si="3"/>
        <v>0</v>
      </c>
      <c r="W11" s="43">
        <f t="shared" ca="1" si="3"/>
        <v>0</v>
      </c>
      <c r="X11" s="43">
        <f t="shared" ca="1" si="3"/>
        <v>0</v>
      </c>
      <c r="Y11" s="43">
        <f t="shared" ca="1" si="3"/>
        <v>0</v>
      </c>
      <c r="Z11" s="44">
        <f t="shared" ca="1" si="3"/>
        <v>0</v>
      </c>
      <c r="AA11" s="37"/>
      <c r="AB11" s="42">
        <f t="shared" ca="1" si="4"/>
        <v>0</v>
      </c>
      <c r="AC11" s="43">
        <f t="shared" ca="1" si="4"/>
        <v>0</v>
      </c>
      <c r="AD11" s="43">
        <f t="shared" ca="1" si="4"/>
        <v>0</v>
      </c>
      <c r="AE11" s="44">
        <f t="shared" ca="1" si="4"/>
        <v>0</v>
      </c>
      <c r="AG11" s="8">
        <f t="shared" ca="1" si="6"/>
        <v>9</v>
      </c>
      <c r="AH11" s="8">
        <f t="shared" ca="1" si="7"/>
        <v>4</v>
      </c>
      <c r="AI11" s="8">
        <f t="shared" ca="1" si="8"/>
        <v>0</v>
      </c>
      <c r="AJ11" s="8">
        <f t="shared" ca="1" si="9"/>
        <v>0</v>
      </c>
      <c r="AL11" s="8">
        <f t="shared" ca="1" si="5"/>
        <v>13</v>
      </c>
    </row>
    <row r="12" spans="1:38" x14ac:dyDescent="0.2">
      <c r="A12" s="8">
        <f t="shared" si="10"/>
        <v>9</v>
      </c>
      <c r="B12" s="2">
        <f t="shared" si="11"/>
        <v>21</v>
      </c>
      <c r="C12" s="32" t="str">
        <f t="shared" ca="1" si="0"/>
        <v>Base cation leaching</v>
      </c>
      <c r="D12" s="41" t="s">
        <v>174</v>
      </c>
      <c r="E12" s="42">
        <f t="shared" ca="1" si="1"/>
        <v>1</v>
      </c>
      <c r="F12" s="43">
        <f t="shared" ca="1" si="1"/>
        <v>1</v>
      </c>
      <c r="G12" s="43">
        <f t="shared" ca="1" si="1"/>
        <v>1</v>
      </c>
      <c r="H12" s="43">
        <f t="shared" ca="1" si="1"/>
        <v>1</v>
      </c>
      <c r="I12" s="43">
        <f t="shared" ca="1" si="1"/>
        <v>1</v>
      </c>
      <c r="J12" s="43">
        <f t="shared" ca="1" si="1"/>
        <v>1</v>
      </c>
      <c r="K12" s="43">
        <f t="shared" ca="1" si="1"/>
        <v>1</v>
      </c>
      <c r="L12" s="44">
        <f t="shared" ca="1" si="1"/>
        <v>1</v>
      </c>
      <c r="M12" s="37"/>
      <c r="N12" s="42">
        <f t="shared" ca="1" si="2"/>
        <v>1</v>
      </c>
      <c r="O12" s="43">
        <f t="shared" ca="1" si="2"/>
        <v>1</v>
      </c>
      <c r="P12" s="43">
        <f t="shared" ca="1" si="2"/>
        <v>0</v>
      </c>
      <c r="Q12" s="44">
        <f t="shared" ca="1" si="2"/>
        <v>0</v>
      </c>
      <c r="R12" s="37"/>
      <c r="S12" s="42">
        <f t="shared" ca="1" si="3"/>
        <v>0</v>
      </c>
      <c r="T12" s="43">
        <f t="shared" ca="1" si="3"/>
        <v>0</v>
      </c>
      <c r="U12" s="43">
        <f t="shared" ca="1" si="3"/>
        <v>0</v>
      </c>
      <c r="V12" s="43">
        <f t="shared" ca="1" si="3"/>
        <v>0</v>
      </c>
      <c r="W12" s="43">
        <f t="shared" ca="1" si="3"/>
        <v>0</v>
      </c>
      <c r="X12" s="43">
        <f t="shared" ca="1" si="3"/>
        <v>0</v>
      </c>
      <c r="Y12" s="43">
        <f t="shared" ca="1" si="3"/>
        <v>0</v>
      </c>
      <c r="Z12" s="44">
        <f t="shared" ca="1" si="3"/>
        <v>0</v>
      </c>
      <c r="AA12" s="37"/>
      <c r="AB12" s="42">
        <f t="shared" ca="1" si="4"/>
        <v>0</v>
      </c>
      <c r="AC12" s="43">
        <f t="shared" ca="1" si="4"/>
        <v>0</v>
      </c>
      <c r="AD12" s="43">
        <f t="shared" ca="1" si="4"/>
        <v>0</v>
      </c>
      <c r="AE12" s="44">
        <f t="shared" ca="1" si="4"/>
        <v>0</v>
      </c>
      <c r="AG12" s="8">
        <f t="shared" ca="1" si="6"/>
        <v>15</v>
      </c>
      <c r="AH12" s="8">
        <f t="shared" ca="1" si="7"/>
        <v>3</v>
      </c>
      <c r="AI12" s="8">
        <f t="shared" ca="1" si="8"/>
        <v>0</v>
      </c>
      <c r="AJ12" s="8">
        <f t="shared" ca="1" si="9"/>
        <v>0</v>
      </c>
      <c r="AL12" s="8">
        <f t="shared" ca="1" si="5"/>
        <v>18</v>
      </c>
    </row>
    <row r="13" spans="1:38" x14ac:dyDescent="0.2">
      <c r="A13" s="8">
        <f t="shared" si="10"/>
        <v>10</v>
      </c>
      <c r="B13" s="2">
        <f t="shared" si="11"/>
        <v>23</v>
      </c>
      <c r="C13" s="32" t="str">
        <f t="shared" ca="1" si="0"/>
        <v>Biological enrichment of cations</v>
      </c>
      <c r="D13" s="41" t="s">
        <v>189</v>
      </c>
      <c r="E13" s="42">
        <f t="shared" ca="1" si="1"/>
        <v>1</v>
      </c>
      <c r="F13" s="43">
        <f t="shared" ca="1" si="1"/>
        <v>1</v>
      </c>
      <c r="G13" s="43">
        <f t="shared" ca="1" si="1"/>
        <v>1</v>
      </c>
      <c r="H13" s="43">
        <f t="shared" ca="1" si="1"/>
        <v>1</v>
      </c>
      <c r="I13" s="43">
        <f t="shared" ca="1" si="1"/>
        <v>1</v>
      </c>
      <c r="J13" s="43">
        <f t="shared" ca="1" si="1"/>
        <v>1</v>
      </c>
      <c r="K13" s="43">
        <f t="shared" ca="1" si="1"/>
        <v>1</v>
      </c>
      <c r="L13" s="44">
        <f t="shared" ca="1" si="1"/>
        <v>0</v>
      </c>
      <c r="M13" s="37"/>
      <c r="N13" s="42">
        <f t="shared" ca="1" si="2"/>
        <v>1</v>
      </c>
      <c r="O13" s="43">
        <f t="shared" ca="1" si="2"/>
        <v>0</v>
      </c>
      <c r="P13" s="43">
        <f t="shared" ca="1" si="2"/>
        <v>0</v>
      </c>
      <c r="Q13" s="44">
        <f t="shared" ca="1" si="2"/>
        <v>0</v>
      </c>
      <c r="R13" s="37"/>
      <c r="S13" s="42">
        <f t="shared" ca="1" si="3"/>
        <v>0</v>
      </c>
      <c r="T13" s="43">
        <f t="shared" ca="1" si="3"/>
        <v>0</v>
      </c>
      <c r="U13" s="43">
        <f t="shared" ca="1" si="3"/>
        <v>0</v>
      </c>
      <c r="V13" s="43">
        <f t="shared" ca="1" si="3"/>
        <v>0</v>
      </c>
      <c r="W13" s="43">
        <f t="shared" ca="1" si="3"/>
        <v>0</v>
      </c>
      <c r="X13" s="43">
        <f t="shared" ca="1" si="3"/>
        <v>0</v>
      </c>
      <c r="Y13" s="43">
        <f t="shared" ca="1" si="3"/>
        <v>0</v>
      </c>
      <c r="Z13" s="44">
        <f t="shared" ca="1" si="3"/>
        <v>0</v>
      </c>
      <c r="AA13" s="37"/>
      <c r="AB13" s="42">
        <f t="shared" ca="1" si="4"/>
        <v>0</v>
      </c>
      <c r="AC13" s="43">
        <f t="shared" ca="1" si="4"/>
        <v>0</v>
      </c>
      <c r="AD13" s="43">
        <f t="shared" ca="1" si="4"/>
        <v>0</v>
      </c>
      <c r="AE13" s="44">
        <f t="shared" ca="1" si="4"/>
        <v>0</v>
      </c>
      <c r="AG13" s="8">
        <f t="shared" ca="1" si="6"/>
        <v>13</v>
      </c>
      <c r="AH13" s="8">
        <f t="shared" ca="1" si="7"/>
        <v>2</v>
      </c>
      <c r="AI13" s="8">
        <f t="shared" ca="1" si="8"/>
        <v>0</v>
      </c>
      <c r="AJ13" s="8">
        <f t="shared" ca="1" si="9"/>
        <v>0</v>
      </c>
      <c r="AL13" s="8">
        <f t="shared" ca="1" si="5"/>
        <v>15</v>
      </c>
    </row>
    <row r="14" spans="1:38" x14ac:dyDescent="0.2">
      <c r="A14" s="8">
        <f t="shared" si="10"/>
        <v>11</v>
      </c>
      <c r="B14" s="2">
        <f t="shared" si="11"/>
        <v>25</v>
      </c>
      <c r="C14" s="32" t="str">
        <f t="shared" ca="1" si="0"/>
        <v>Ferralitization</v>
      </c>
      <c r="D14" s="41" t="s">
        <v>172</v>
      </c>
      <c r="E14" s="42">
        <f t="shared" ref="E14:L26" ca="1" si="12">IF($AG14&gt;=E$29,1,0)</f>
        <v>0</v>
      </c>
      <c r="F14" s="43">
        <f t="shared" ca="1" si="12"/>
        <v>0</v>
      </c>
      <c r="G14" s="43">
        <f t="shared" ca="1" si="12"/>
        <v>0</v>
      </c>
      <c r="H14" s="43">
        <f t="shared" ca="1" si="12"/>
        <v>0</v>
      </c>
      <c r="I14" s="43">
        <f t="shared" ca="1" si="12"/>
        <v>0</v>
      </c>
      <c r="J14" s="43">
        <f t="shared" ca="1" si="12"/>
        <v>0</v>
      </c>
      <c r="K14" s="43">
        <f t="shared" ca="1" si="12"/>
        <v>0</v>
      </c>
      <c r="L14" s="44">
        <f t="shared" ca="1" si="12"/>
        <v>0</v>
      </c>
      <c r="M14" s="37"/>
      <c r="N14" s="42">
        <f t="shared" ca="1" si="2"/>
        <v>1</v>
      </c>
      <c r="O14" s="43">
        <f t="shared" ca="1" si="2"/>
        <v>0</v>
      </c>
      <c r="P14" s="43">
        <f t="shared" ca="1" si="2"/>
        <v>0</v>
      </c>
      <c r="Q14" s="44">
        <f t="shared" ca="1" si="2"/>
        <v>0</v>
      </c>
      <c r="R14" s="37"/>
      <c r="S14" s="42">
        <f t="shared" ref="S14:Z26" ca="1" si="13">IF($AI14&gt;=S$29,1,0)</f>
        <v>0</v>
      </c>
      <c r="T14" s="43">
        <f t="shared" ca="1" si="13"/>
        <v>0</v>
      </c>
      <c r="U14" s="43">
        <f t="shared" ca="1" si="13"/>
        <v>0</v>
      </c>
      <c r="V14" s="43">
        <f t="shared" ca="1" si="13"/>
        <v>0</v>
      </c>
      <c r="W14" s="43">
        <f t="shared" ca="1" si="13"/>
        <v>0</v>
      </c>
      <c r="X14" s="43">
        <f t="shared" ca="1" si="13"/>
        <v>0</v>
      </c>
      <c r="Y14" s="43">
        <f t="shared" ca="1" si="13"/>
        <v>0</v>
      </c>
      <c r="Z14" s="44">
        <f t="shared" ca="1" si="13"/>
        <v>0</v>
      </c>
      <c r="AA14" s="37"/>
      <c r="AB14" s="42">
        <f t="shared" ca="1" si="4"/>
        <v>0</v>
      </c>
      <c r="AC14" s="43">
        <f t="shared" ca="1" si="4"/>
        <v>0</v>
      </c>
      <c r="AD14" s="43">
        <f t="shared" ca="1" si="4"/>
        <v>0</v>
      </c>
      <c r="AE14" s="44">
        <f t="shared" ca="1" si="4"/>
        <v>0</v>
      </c>
      <c r="AG14" s="8">
        <f t="shared" ca="1" si="6"/>
        <v>0</v>
      </c>
      <c r="AH14" s="8">
        <f t="shared" ca="1" si="7"/>
        <v>2</v>
      </c>
      <c r="AI14" s="8">
        <f t="shared" ca="1" si="8"/>
        <v>0</v>
      </c>
      <c r="AJ14" s="8">
        <f t="shared" ca="1" si="9"/>
        <v>0</v>
      </c>
      <c r="AL14" s="8">
        <f t="shared" ca="1" si="5"/>
        <v>2</v>
      </c>
    </row>
    <row r="15" spans="1:38" x14ac:dyDescent="0.2">
      <c r="A15" s="8">
        <f t="shared" si="10"/>
        <v>12</v>
      </c>
      <c r="B15" s="2">
        <f t="shared" si="11"/>
        <v>27</v>
      </c>
      <c r="C15" s="32" t="str">
        <f t="shared" ca="1" si="0"/>
        <v>Anthrosolization</v>
      </c>
      <c r="D15" s="41" t="s">
        <v>182</v>
      </c>
      <c r="E15" s="42">
        <f t="shared" ca="1" si="12"/>
        <v>1</v>
      </c>
      <c r="F15" s="43">
        <f t="shared" ca="1" si="12"/>
        <v>1</v>
      </c>
      <c r="G15" s="43">
        <f t="shared" ca="1" si="12"/>
        <v>0</v>
      </c>
      <c r="H15" s="43">
        <f t="shared" ca="1" si="12"/>
        <v>0</v>
      </c>
      <c r="I15" s="43">
        <f t="shared" ca="1" si="12"/>
        <v>0</v>
      </c>
      <c r="J15" s="43">
        <f t="shared" ca="1" si="12"/>
        <v>0</v>
      </c>
      <c r="K15" s="43">
        <f t="shared" ca="1" si="12"/>
        <v>0</v>
      </c>
      <c r="L15" s="44">
        <f t="shared" ca="1" si="12"/>
        <v>0</v>
      </c>
      <c r="M15" s="37"/>
      <c r="N15" s="42">
        <f t="shared" ca="1" si="2"/>
        <v>1</v>
      </c>
      <c r="O15" s="43">
        <f t="shared" ca="1" si="2"/>
        <v>0</v>
      </c>
      <c r="P15" s="43">
        <f t="shared" ca="1" si="2"/>
        <v>0</v>
      </c>
      <c r="Q15" s="44">
        <f t="shared" ca="1" si="2"/>
        <v>0</v>
      </c>
      <c r="R15" s="37"/>
      <c r="S15" s="42">
        <f t="shared" ca="1" si="13"/>
        <v>0</v>
      </c>
      <c r="T15" s="43">
        <f t="shared" ca="1" si="13"/>
        <v>0</v>
      </c>
      <c r="U15" s="43">
        <f t="shared" ca="1" si="13"/>
        <v>0</v>
      </c>
      <c r="V15" s="43">
        <f t="shared" ca="1" si="13"/>
        <v>0</v>
      </c>
      <c r="W15" s="43">
        <f t="shared" ca="1" si="13"/>
        <v>0</v>
      </c>
      <c r="X15" s="43">
        <f t="shared" ca="1" si="13"/>
        <v>0</v>
      </c>
      <c r="Y15" s="43">
        <f t="shared" ca="1" si="13"/>
        <v>0</v>
      </c>
      <c r="Z15" s="44">
        <f t="shared" ca="1" si="13"/>
        <v>0</v>
      </c>
      <c r="AA15" s="37"/>
      <c r="AB15" s="42">
        <f t="shared" ca="1" si="4"/>
        <v>1</v>
      </c>
      <c r="AC15" s="43">
        <f t="shared" ca="1" si="4"/>
        <v>0</v>
      </c>
      <c r="AD15" s="43">
        <f t="shared" ca="1" si="4"/>
        <v>0</v>
      </c>
      <c r="AE15" s="44">
        <f t="shared" ca="1" si="4"/>
        <v>0</v>
      </c>
      <c r="AG15" s="8">
        <f t="shared" ca="1" si="6"/>
        <v>4</v>
      </c>
      <c r="AH15" s="8">
        <f t="shared" ca="1" si="7"/>
        <v>2</v>
      </c>
      <c r="AI15" s="8">
        <f t="shared" ca="1" si="8"/>
        <v>0</v>
      </c>
      <c r="AJ15" s="8">
        <f t="shared" ca="1" si="9"/>
        <v>1</v>
      </c>
      <c r="AL15" s="8">
        <f t="shared" ca="1" si="5"/>
        <v>6</v>
      </c>
    </row>
    <row r="16" spans="1:38" x14ac:dyDescent="0.2">
      <c r="A16" s="8">
        <f t="shared" si="10"/>
        <v>13</v>
      </c>
      <c r="B16" s="2">
        <f t="shared" si="11"/>
        <v>29</v>
      </c>
      <c r="C16" s="32" t="str">
        <f t="shared" ca="1" si="0"/>
        <v>Gleization</v>
      </c>
      <c r="D16" s="41" t="s">
        <v>170</v>
      </c>
      <c r="E16" s="42">
        <f t="shared" ca="1" si="12"/>
        <v>0</v>
      </c>
      <c r="F16" s="43">
        <f t="shared" ca="1" si="12"/>
        <v>0</v>
      </c>
      <c r="G16" s="43">
        <f t="shared" ca="1" si="12"/>
        <v>0</v>
      </c>
      <c r="H16" s="43">
        <f t="shared" ca="1" si="12"/>
        <v>0</v>
      </c>
      <c r="I16" s="43">
        <f t="shared" ca="1" si="12"/>
        <v>0</v>
      </c>
      <c r="J16" s="43">
        <f t="shared" ca="1" si="12"/>
        <v>0</v>
      </c>
      <c r="K16" s="43">
        <f t="shared" ca="1" si="12"/>
        <v>0</v>
      </c>
      <c r="L16" s="44">
        <f t="shared" ca="1" si="12"/>
        <v>0</v>
      </c>
      <c r="M16" s="37"/>
      <c r="N16" s="42">
        <f t="shared" ca="1" si="2"/>
        <v>0</v>
      </c>
      <c r="O16" s="43">
        <f t="shared" ca="1" si="2"/>
        <v>0</v>
      </c>
      <c r="P16" s="43">
        <f t="shared" ca="1" si="2"/>
        <v>0</v>
      </c>
      <c r="Q16" s="44">
        <f t="shared" ca="1" si="2"/>
        <v>0</v>
      </c>
      <c r="R16" s="37"/>
      <c r="S16" s="42">
        <f t="shared" ca="1" si="13"/>
        <v>0</v>
      </c>
      <c r="T16" s="43">
        <f t="shared" ca="1" si="13"/>
        <v>0</v>
      </c>
      <c r="U16" s="43">
        <f t="shared" ca="1" si="13"/>
        <v>0</v>
      </c>
      <c r="V16" s="43">
        <f t="shared" ca="1" si="13"/>
        <v>0</v>
      </c>
      <c r="W16" s="43">
        <f t="shared" ca="1" si="13"/>
        <v>0</v>
      </c>
      <c r="X16" s="43">
        <f t="shared" ca="1" si="13"/>
        <v>0</v>
      </c>
      <c r="Y16" s="43">
        <f t="shared" ca="1" si="13"/>
        <v>0</v>
      </c>
      <c r="Z16" s="44">
        <f t="shared" ca="1" si="13"/>
        <v>0</v>
      </c>
      <c r="AA16" s="37"/>
      <c r="AB16" s="42">
        <f t="shared" ca="1" si="4"/>
        <v>0</v>
      </c>
      <c r="AC16" s="43">
        <f t="shared" ca="1" si="4"/>
        <v>0</v>
      </c>
      <c r="AD16" s="43">
        <f t="shared" ca="1" si="4"/>
        <v>0</v>
      </c>
      <c r="AE16" s="44">
        <f t="shared" ca="1" si="4"/>
        <v>0</v>
      </c>
      <c r="AG16" s="8">
        <f t="shared" ca="1" si="6"/>
        <v>0</v>
      </c>
      <c r="AH16" s="8">
        <f t="shared" ca="1" si="7"/>
        <v>0</v>
      </c>
      <c r="AI16" s="8">
        <f t="shared" ca="1" si="8"/>
        <v>0</v>
      </c>
      <c r="AJ16" s="8">
        <f t="shared" ca="1" si="9"/>
        <v>0</v>
      </c>
      <c r="AL16" s="8">
        <f t="shared" ca="1" si="5"/>
        <v>0</v>
      </c>
    </row>
    <row r="17" spans="1:38" x14ac:dyDescent="0.2">
      <c r="A17" s="8">
        <f t="shared" si="10"/>
        <v>14</v>
      </c>
      <c r="B17" s="2">
        <f t="shared" si="11"/>
        <v>31</v>
      </c>
      <c r="C17" s="32" t="str">
        <f t="shared" ca="1" si="0"/>
        <v>Silification</v>
      </c>
      <c r="D17" s="41" t="s">
        <v>181</v>
      </c>
      <c r="E17" s="42">
        <f t="shared" ca="1" si="12"/>
        <v>1</v>
      </c>
      <c r="F17" s="43">
        <f t="shared" ca="1" si="12"/>
        <v>1</v>
      </c>
      <c r="G17" s="43">
        <f t="shared" ca="1" si="12"/>
        <v>0</v>
      </c>
      <c r="H17" s="43">
        <f t="shared" ca="1" si="12"/>
        <v>0</v>
      </c>
      <c r="I17" s="43">
        <f t="shared" ca="1" si="12"/>
        <v>0</v>
      </c>
      <c r="J17" s="43">
        <f t="shared" ca="1" si="12"/>
        <v>0</v>
      </c>
      <c r="K17" s="43">
        <f t="shared" ca="1" si="12"/>
        <v>0</v>
      </c>
      <c r="L17" s="44">
        <f t="shared" ca="1" si="12"/>
        <v>0</v>
      </c>
      <c r="M17" s="37"/>
      <c r="N17" s="42">
        <f t="shared" ca="1" si="2"/>
        <v>0</v>
      </c>
      <c r="O17" s="43">
        <f t="shared" ca="1" si="2"/>
        <v>0</v>
      </c>
      <c r="P17" s="43">
        <f t="shared" ca="1" si="2"/>
        <v>0</v>
      </c>
      <c r="Q17" s="44">
        <f t="shared" ca="1" si="2"/>
        <v>0</v>
      </c>
      <c r="R17" s="37"/>
      <c r="S17" s="42">
        <f t="shared" ca="1" si="13"/>
        <v>0</v>
      </c>
      <c r="T17" s="43">
        <f t="shared" ca="1" si="13"/>
        <v>0</v>
      </c>
      <c r="U17" s="43">
        <f t="shared" ca="1" si="13"/>
        <v>0</v>
      </c>
      <c r="V17" s="43">
        <f t="shared" ca="1" si="13"/>
        <v>0</v>
      </c>
      <c r="W17" s="43">
        <f t="shared" ca="1" si="13"/>
        <v>0</v>
      </c>
      <c r="X17" s="43">
        <f t="shared" ca="1" si="13"/>
        <v>0</v>
      </c>
      <c r="Y17" s="43">
        <f t="shared" ca="1" si="13"/>
        <v>0</v>
      </c>
      <c r="Z17" s="44">
        <f t="shared" ca="1" si="13"/>
        <v>0</v>
      </c>
      <c r="AA17" s="37"/>
      <c r="AB17" s="42">
        <f t="shared" ca="1" si="4"/>
        <v>0</v>
      </c>
      <c r="AC17" s="43">
        <f t="shared" ca="1" si="4"/>
        <v>0</v>
      </c>
      <c r="AD17" s="43">
        <f t="shared" ca="1" si="4"/>
        <v>0</v>
      </c>
      <c r="AE17" s="44">
        <f t="shared" ca="1" si="4"/>
        <v>0</v>
      </c>
      <c r="AG17" s="8">
        <f t="shared" ca="1" si="6"/>
        <v>4</v>
      </c>
      <c r="AH17" s="8">
        <f t="shared" ca="1" si="7"/>
        <v>0</v>
      </c>
      <c r="AI17" s="8">
        <f t="shared" ca="1" si="8"/>
        <v>0</v>
      </c>
      <c r="AJ17" s="8">
        <f t="shared" ca="1" si="9"/>
        <v>0</v>
      </c>
      <c r="AL17" s="8">
        <f t="shared" ca="1" si="5"/>
        <v>4</v>
      </c>
    </row>
    <row r="18" spans="1:38" x14ac:dyDescent="0.2">
      <c r="A18" s="8">
        <f t="shared" si="10"/>
        <v>15</v>
      </c>
      <c r="B18" s="2">
        <f t="shared" si="11"/>
        <v>33</v>
      </c>
      <c r="C18" s="32" t="str">
        <f t="shared" ca="1" si="0"/>
        <v>Paludization</v>
      </c>
      <c r="D18" s="41" t="s">
        <v>167</v>
      </c>
      <c r="E18" s="42">
        <f t="shared" ca="1" si="12"/>
        <v>0</v>
      </c>
      <c r="F18" s="43">
        <f t="shared" ca="1" si="12"/>
        <v>0</v>
      </c>
      <c r="G18" s="43">
        <f t="shared" ca="1" si="12"/>
        <v>0</v>
      </c>
      <c r="H18" s="43">
        <f t="shared" ca="1" si="12"/>
        <v>0</v>
      </c>
      <c r="I18" s="43">
        <f t="shared" ca="1" si="12"/>
        <v>0</v>
      </c>
      <c r="J18" s="43">
        <f t="shared" ca="1" si="12"/>
        <v>0</v>
      </c>
      <c r="K18" s="43">
        <f t="shared" ca="1" si="12"/>
        <v>0</v>
      </c>
      <c r="L18" s="44">
        <f t="shared" ca="1" si="12"/>
        <v>0</v>
      </c>
      <c r="M18" s="37"/>
      <c r="N18" s="42">
        <f t="shared" ca="1" si="2"/>
        <v>0</v>
      </c>
      <c r="O18" s="43">
        <f t="shared" ca="1" si="2"/>
        <v>0</v>
      </c>
      <c r="P18" s="43">
        <f t="shared" ca="1" si="2"/>
        <v>0</v>
      </c>
      <c r="Q18" s="44">
        <f t="shared" ca="1" si="2"/>
        <v>0</v>
      </c>
      <c r="R18" s="37"/>
      <c r="S18" s="42">
        <f t="shared" ca="1" si="13"/>
        <v>0</v>
      </c>
      <c r="T18" s="43">
        <f t="shared" ca="1" si="13"/>
        <v>0</v>
      </c>
      <c r="U18" s="43">
        <f t="shared" ca="1" si="13"/>
        <v>0</v>
      </c>
      <c r="V18" s="43">
        <f t="shared" ca="1" si="13"/>
        <v>0</v>
      </c>
      <c r="W18" s="43">
        <f t="shared" ca="1" si="13"/>
        <v>0</v>
      </c>
      <c r="X18" s="43">
        <f t="shared" ca="1" si="13"/>
        <v>0</v>
      </c>
      <c r="Y18" s="43">
        <f t="shared" ca="1" si="13"/>
        <v>0</v>
      </c>
      <c r="Z18" s="44">
        <f t="shared" ca="1" si="13"/>
        <v>0</v>
      </c>
      <c r="AA18" s="37"/>
      <c r="AB18" s="42">
        <f t="shared" ca="1" si="4"/>
        <v>0</v>
      </c>
      <c r="AC18" s="43">
        <f t="shared" ca="1" si="4"/>
        <v>0</v>
      </c>
      <c r="AD18" s="43">
        <f t="shared" ca="1" si="4"/>
        <v>0</v>
      </c>
      <c r="AE18" s="44">
        <f t="shared" ca="1" si="4"/>
        <v>0</v>
      </c>
      <c r="AG18" s="8">
        <f t="shared" ca="1" si="6"/>
        <v>0</v>
      </c>
      <c r="AH18" s="8">
        <f t="shared" ca="1" si="7"/>
        <v>0</v>
      </c>
      <c r="AI18" s="8">
        <f t="shared" ca="1" si="8"/>
        <v>0</v>
      </c>
      <c r="AJ18" s="8">
        <f t="shared" ca="1" si="9"/>
        <v>0</v>
      </c>
      <c r="AL18" s="8">
        <f t="shared" ca="1" si="5"/>
        <v>0</v>
      </c>
    </row>
    <row r="19" spans="1:38" x14ac:dyDescent="0.2">
      <c r="A19" s="8">
        <f t="shared" si="10"/>
        <v>16</v>
      </c>
      <c r="B19" s="2">
        <f t="shared" si="11"/>
        <v>35</v>
      </c>
      <c r="C19" s="32" t="str">
        <f t="shared" ca="1" si="0"/>
        <v>Vertization</v>
      </c>
      <c r="D19" s="41" t="s">
        <v>175</v>
      </c>
      <c r="E19" s="42">
        <f t="shared" ca="1" si="12"/>
        <v>0</v>
      </c>
      <c r="F19" s="43">
        <f t="shared" ca="1" si="12"/>
        <v>0</v>
      </c>
      <c r="G19" s="43">
        <f t="shared" ca="1" si="12"/>
        <v>0</v>
      </c>
      <c r="H19" s="43">
        <f t="shared" ca="1" si="12"/>
        <v>0</v>
      </c>
      <c r="I19" s="43">
        <f t="shared" ca="1" si="12"/>
        <v>0</v>
      </c>
      <c r="J19" s="43">
        <f t="shared" ca="1" si="12"/>
        <v>0</v>
      </c>
      <c r="K19" s="43">
        <f t="shared" ca="1" si="12"/>
        <v>0</v>
      </c>
      <c r="L19" s="44">
        <f t="shared" ca="1" si="12"/>
        <v>0</v>
      </c>
      <c r="M19" s="37"/>
      <c r="N19" s="42">
        <f t="shared" ca="1" si="2"/>
        <v>0</v>
      </c>
      <c r="O19" s="43">
        <f t="shared" ca="1" si="2"/>
        <v>0</v>
      </c>
      <c r="P19" s="43">
        <f t="shared" ca="1" si="2"/>
        <v>0</v>
      </c>
      <c r="Q19" s="44">
        <f t="shared" ca="1" si="2"/>
        <v>0</v>
      </c>
      <c r="R19" s="37"/>
      <c r="S19" s="42">
        <f t="shared" ca="1" si="13"/>
        <v>0</v>
      </c>
      <c r="T19" s="43">
        <f t="shared" ca="1" si="13"/>
        <v>0</v>
      </c>
      <c r="U19" s="43">
        <f t="shared" ca="1" si="13"/>
        <v>0</v>
      </c>
      <c r="V19" s="43">
        <f t="shared" ca="1" si="13"/>
        <v>0</v>
      </c>
      <c r="W19" s="43">
        <f t="shared" ca="1" si="13"/>
        <v>0</v>
      </c>
      <c r="X19" s="43">
        <f t="shared" ca="1" si="13"/>
        <v>0</v>
      </c>
      <c r="Y19" s="43">
        <f t="shared" ca="1" si="13"/>
        <v>0</v>
      </c>
      <c r="Z19" s="44">
        <f t="shared" ca="1" si="13"/>
        <v>0</v>
      </c>
      <c r="AA19" s="37"/>
      <c r="AB19" s="42">
        <f t="shared" ca="1" si="4"/>
        <v>0</v>
      </c>
      <c r="AC19" s="43">
        <f t="shared" ca="1" si="4"/>
        <v>0</v>
      </c>
      <c r="AD19" s="43">
        <f t="shared" ca="1" si="4"/>
        <v>0</v>
      </c>
      <c r="AE19" s="44">
        <f t="shared" ca="1" si="4"/>
        <v>0</v>
      </c>
      <c r="AG19" s="8">
        <f t="shared" ca="1" si="6"/>
        <v>0</v>
      </c>
      <c r="AH19" s="8">
        <f t="shared" ca="1" si="7"/>
        <v>0</v>
      </c>
      <c r="AI19" s="8">
        <f t="shared" ca="1" si="8"/>
        <v>0</v>
      </c>
      <c r="AJ19" s="8">
        <f t="shared" ca="1" si="9"/>
        <v>0</v>
      </c>
      <c r="AL19" s="8">
        <f t="shared" ca="1" si="5"/>
        <v>0</v>
      </c>
    </row>
    <row r="20" spans="1:38" x14ac:dyDescent="0.2">
      <c r="A20" s="8">
        <f t="shared" si="10"/>
        <v>17</v>
      </c>
      <c r="B20" s="2">
        <f t="shared" si="11"/>
        <v>37</v>
      </c>
      <c r="C20" s="32" t="str">
        <f t="shared" ca="1" si="0"/>
        <v>Andosolization</v>
      </c>
      <c r="D20" s="41" t="s">
        <v>168</v>
      </c>
      <c r="E20" s="42">
        <f t="shared" ca="1" si="12"/>
        <v>0</v>
      </c>
      <c r="F20" s="43">
        <f t="shared" ca="1" si="12"/>
        <v>0</v>
      </c>
      <c r="G20" s="43">
        <f t="shared" ca="1" si="12"/>
        <v>0</v>
      </c>
      <c r="H20" s="43">
        <f t="shared" ca="1" si="12"/>
        <v>0</v>
      </c>
      <c r="I20" s="43">
        <f t="shared" ca="1" si="12"/>
        <v>0</v>
      </c>
      <c r="J20" s="43">
        <f t="shared" ca="1" si="12"/>
        <v>0</v>
      </c>
      <c r="K20" s="43">
        <f t="shared" ca="1" si="12"/>
        <v>0</v>
      </c>
      <c r="L20" s="44">
        <f t="shared" ca="1" si="12"/>
        <v>0</v>
      </c>
      <c r="M20" s="37"/>
      <c r="N20" s="42">
        <f t="shared" ca="1" si="2"/>
        <v>0</v>
      </c>
      <c r="O20" s="43">
        <f t="shared" ca="1" si="2"/>
        <v>0</v>
      </c>
      <c r="P20" s="43">
        <f t="shared" ca="1" si="2"/>
        <v>0</v>
      </c>
      <c r="Q20" s="44">
        <f t="shared" ca="1" si="2"/>
        <v>0</v>
      </c>
      <c r="R20" s="37"/>
      <c r="S20" s="42">
        <f t="shared" ca="1" si="13"/>
        <v>0</v>
      </c>
      <c r="T20" s="43">
        <f t="shared" ca="1" si="13"/>
        <v>0</v>
      </c>
      <c r="U20" s="43">
        <f t="shared" ca="1" si="13"/>
        <v>0</v>
      </c>
      <c r="V20" s="43">
        <f t="shared" ca="1" si="13"/>
        <v>0</v>
      </c>
      <c r="W20" s="43">
        <f t="shared" ca="1" si="13"/>
        <v>0</v>
      </c>
      <c r="X20" s="43">
        <f t="shared" ca="1" si="13"/>
        <v>0</v>
      </c>
      <c r="Y20" s="43">
        <f t="shared" ca="1" si="13"/>
        <v>0</v>
      </c>
      <c r="Z20" s="44">
        <f t="shared" ca="1" si="13"/>
        <v>0</v>
      </c>
      <c r="AA20" s="37"/>
      <c r="AB20" s="42">
        <f t="shared" ca="1" si="4"/>
        <v>0</v>
      </c>
      <c r="AC20" s="43">
        <f t="shared" ca="1" si="4"/>
        <v>0</v>
      </c>
      <c r="AD20" s="43">
        <f t="shared" ca="1" si="4"/>
        <v>0</v>
      </c>
      <c r="AE20" s="44">
        <f t="shared" ca="1" si="4"/>
        <v>0</v>
      </c>
      <c r="AG20" s="8">
        <f t="shared" ca="1" si="6"/>
        <v>0</v>
      </c>
      <c r="AH20" s="8">
        <f t="shared" ca="1" si="7"/>
        <v>0</v>
      </c>
      <c r="AI20" s="8">
        <f t="shared" ca="1" si="8"/>
        <v>0</v>
      </c>
      <c r="AJ20" s="8">
        <f t="shared" ca="1" si="9"/>
        <v>0</v>
      </c>
      <c r="AL20" s="8">
        <f t="shared" ca="1" si="5"/>
        <v>0</v>
      </c>
    </row>
    <row r="21" spans="1:38" x14ac:dyDescent="0.2">
      <c r="A21" s="8">
        <f t="shared" si="10"/>
        <v>18</v>
      </c>
      <c r="B21" s="2">
        <f t="shared" si="11"/>
        <v>39</v>
      </c>
      <c r="C21" s="32" t="str">
        <f t="shared" ca="1" si="0"/>
        <v>Podzolisation</v>
      </c>
      <c r="D21" s="41" t="s">
        <v>173</v>
      </c>
      <c r="E21" s="42">
        <f t="shared" ca="1" si="12"/>
        <v>1</v>
      </c>
      <c r="F21" s="43">
        <f t="shared" ca="1" si="12"/>
        <v>0</v>
      </c>
      <c r="G21" s="43">
        <f t="shared" ca="1" si="12"/>
        <v>0</v>
      </c>
      <c r="H21" s="43">
        <f t="shared" ca="1" si="12"/>
        <v>0</v>
      </c>
      <c r="I21" s="43">
        <f t="shared" ca="1" si="12"/>
        <v>0</v>
      </c>
      <c r="J21" s="43">
        <f t="shared" ca="1" si="12"/>
        <v>0</v>
      </c>
      <c r="K21" s="43">
        <f t="shared" ca="1" si="12"/>
        <v>0</v>
      </c>
      <c r="L21" s="44">
        <f t="shared" ca="1" si="12"/>
        <v>0</v>
      </c>
      <c r="M21" s="37"/>
      <c r="N21" s="42">
        <f t="shared" ca="1" si="2"/>
        <v>0</v>
      </c>
      <c r="O21" s="43">
        <f t="shared" ca="1" si="2"/>
        <v>0</v>
      </c>
      <c r="P21" s="43">
        <f t="shared" ca="1" si="2"/>
        <v>0</v>
      </c>
      <c r="Q21" s="44">
        <f t="shared" ca="1" si="2"/>
        <v>0</v>
      </c>
      <c r="R21" s="37"/>
      <c r="S21" s="42">
        <f t="shared" ca="1" si="13"/>
        <v>0</v>
      </c>
      <c r="T21" s="43">
        <f t="shared" ca="1" si="13"/>
        <v>0</v>
      </c>
      <c r="U21" s="43">
        <f t="shared" ca="1" si="13"/>
        <v>0</v>
      </c>
      <c r="V21" s="43">
        <f t="shared" ca="1" si="13"/>
        <v>0</v>
      </c>
      <c r="W21" s="43">
        <f t="shared" ca="1" si="13"/>
        <v>0</v>
      </c>
      <c r="X21" s="43">
        <f t="shared" ca="1" si="13"/>
        <v>0</v>
      </c>
      <c r="Y21" s="43">
        <f t="shared" ca="1" si="13"/>
        <v>0</v>
      </c>
      <c r="Z21" s="44">
        <f t="shared" ca="1" si="13"/>
        <v>0</v>
      </c>
      <c r="AA21" s="37"/>
      <c r="AB21" s="42">
        <f t="shared" ca="1" si="4"/>
        <v>0</v>
      </c>
      <c r="AC21" s="43">
        <f t="shared" ca="1" si="4"/>
        <v>0</v>
      </c>
      <c r="AD21" s="43">
        <f t="shared" ca="1" si="4"/>
        <v>0</v>
      </c>
      <c r="AE21" s="44">
        <f t="shared" ca="1" si="4"/>
        <v>0</v>
      </c>
      <c r="AG21" s="8">
        <f t="shared" ca="1" si="6"/>
        <v>1</v>
      </c>
      <c r="AH21" s="8">
        <f t="shared" ca="1" si="7"/>
        <v>0</v>
      </c>
      <c r="AI21" s="8">
        <f t="shared" ca="1" si="8"/>
        <v>0</v>
      </c>
      <c r="AJ21" s="8">
        <f t="shared" ca="1" si="9"/>
        <v>0</v>
      </c>
      <c r="AL21" s="8">
        <f t="shared" ca="1" si="5"/>
        <v>1</v>
      </c>
    </row>
    <row r="22" spans="1:38" x14ac:dyDescent="0.2">
      <c r="A22" s="8">
        <f t="shared" si="10"/>
        <v>19</v>
      </c>
      <c r="B22" s="2">
        <f t="shared" si="11"/>
        <v>41</v>
      </c>
      <c r="C22" s="32" t="str">
        <f t="shared" ca="1" si="0"/>
        <v>Cryoturbation</v>
      </c>
      <c r="D22" s="41" t="s">
        <v>176</v>
      </c>
      <c r="E22" s="42">
        <f t="shared" ca="1" si="12"/>
        <v>0</v>
      </c>
      <c r="F22" s="43">
        <f t="shared" ca="1" si="12"/>
        <v>0</v>
      </c>
      <c r="G22" s="43">
        <f t="shared" ca="1" si="12"/>
        <v>0</v>
      </c>
      <c r="H22" s="43">
        <f t="shared" ca="1" si="12"/>
        <v>0</v>
      </c>
      <c r="I22" s="43">
        <f t="shared" ca="1" si="12"/>
        <v>0</v>
      </c>
      <c r="J22" s="43">
        <f t="shared" ca="1" si="12"/>
        <v>0</v>
      </c>
      <c r="K22" s="43">
        <f t="shared" ca="1" si="12"/>
        <v>0</v>
      </c>
      <c r="L22" s="44">
        <f t="shared" ca="1" si="12"/>
        <v>0</v>
      </c>
      <c r="M22" s="37"/>
      <c r="N22" s="42">
        <f t="shared" ca="1" si="2"/>
        <v>0</v>
      </c>
      <c r="O22" s="43">
        <f t="shared" ca="1" si="2"/>
        <v>0</v>
      </c>
      <c r="P22" s="43">
        <f t="shared" ca="1" si="2"/>
        <v>0</v>
      </c>
      <c r="Q22" s="44">
        <f t="shared" ca="1" si="2"/>
        <v>0</v>
      </c>
      <c r="R22" s="37"/>
      <c r="S22" s="42">
        <f t="shared" ca="1" si="13"/>
        <v>0</v>
      </c>
      <c r="T22" s="43">
        <f t="shared" ca="1" si="13"/>
        <v>0</v>
      </c>
      <c r="U22" s="43">
        <f t="shared" ca="1" si="13"/>
        <v>0</v>
      </c>
      <c r="V22" s="43">
        <f t="shared" ca="1" si="13"/>
        <v>0</v>
      </c>
      <c r="W22" s="43">
        <f t="shared" ca="1" si="13"/>
        <v>0</v>
      </c>
      <c r="X22" s="43">
        <f t="shared" ca="1" si="13"/>
        <v>0</v>
      </c>
      <c r="Y22" s="43">
        <f t="shared" ca="1" si="13"/>
        <v>0</v>
      </c>
      <c r="Z22" s="44">
        <f t="shared" ca="1" si="13"/>
        <v>0</v>
      </c>
      <c r="AA22" s="37"/>
      <c r="AB22" s="42">
        <f t="shared" ca="1" si="4"/>
        <v>0</v>
      </c>
      <c r="AC22" s="43">
        <f t="shared" ca="1" si="4"/>
        <v>0</v>
      </c>
      <c r="AD22" s="43">
        <f t="shared" ca="1" si="4"/>
        <v>0</v>
      </c>
      <c r="AE22" s="44">
        <f t="shared" ca="1" si="4"/>
        <v>0</v>
      </c>
      <c r="AG22" s="8">
        <f t="shared" ca="1" si="6"/>
        <v>0</v>
      </c>
      <c r="AH22" s="8">
        <f t="shared" ca="1" si="7"/>
        <v>0</v>
      </c>
      <c r="AI22" s="8">
        <f t="shared" ca="1" si="8"/>
        <v>0</v>
      </c>
      <c r="AJ22" s="8">
        <f t="shared" ca="1" si="9"/>
        <v>0</v>
      </c>
      <c r="AL22" s="8">
        <f t="shared" ca="1" si="5"/>
        <v>0</v>
      </c>
    </row>
    <row r="23" spans="1:38" x14ac:dyDescent="0.2">
      <c r="A23" s="8">
        <f t="shared" si="10"/>
        <v>20</v>
      </c>
      <c r="B23" s="2">
        <f t="shared" si="11"/>
        <v>43</v>
      </c>
      <c r="C23" s="32" t="str">
        <f t="shared" ca="1" si="0"/>
        <v>Salinization</v>
      </c>
      <c r="D23" s="41" t="s">
        <v>177</v>
      </c>
      <c r="E23" s="42">
        <f t="shared" ca="1" si="12"/>
        <v>0</v>
      </c>
      <c r="F23" s="43">
        <f t="shared" ca="1" si="12"/>
        <v>0</v>
      </c>
      <c r="G23" s="43">
        <f t="shared" ca="1" si="12"/>
        <v>0</v>
      </c>
      <c r="H23" s="43">
        <f t="shared" ca="1" si="12"/>
        <v>0</v>
      </c>
      <c r="I23" s="43">
        <f t="shared" ca="1" si="12"/>
        <v>0</v>
      </c>
      <c r="J23" s="43">
        <f t="shared" ca="1" si="12"/>
        <v>0</v>
      </c>
      <c r="K23" s="43">
        <f t="shared" ca="1" si="12"/>
        <v>0</v>
      </c>
      <c r="L23" s="44">
        <f t="shared" ca="1" si="12"/>
        <v>0</v>
      </c>
      <c r="M23" s="37"/>
      <c r="N23" s="42">
        <f t="shared" ca="1" si="2"/>
        <v>0</v>
      </c>
      <c r="O23" s="43">
        <f t="shared" ca="1" si="2"/>
        <v>0</v>
      </c>
      <c r="P23" s="43">
        <f t="shared" ca="1" si="2"/>
        <v>0</v>
      </c>
      <c r="Q23" s="44">
        <f t="shared" ca="1" si="2"/>
        <v>0</v>
      </c>
      <c r="R23" s="37"/>
      <c r="S23" s="42">
        <f t="shared" ca="1" si="13"/>
        <v>0</v>
      </c>
      <c r="T23" s="43">
        <f t="shared" ca="1" si="13"/>
        <v>0</v>
      </c>
      <c r="U23" s="43">
        <f t="shared" ca="1" si="13"/>
        <v>0</v>
      </c>
      <c r="V23" s="43">
        <f t="shared" ca="1" si="13"/>
        <v>0</v>
      </c>
      <c r="W23" s="43">
        <f t="shared" ca="1" si="13"/>
        <v>0</v>
      </c>
      <c r="X23" s="43">
        <f t="shared" ca="1" si="13"/>
        <v>0</v>
      </c>
      <c r="Y23" s="43">
        <f t="shared" ca="1" si="13"/>
        <v>0</v>
      </c>
      <c r="Z23" s="44">
        <f t="shared" ca="1" si="13"/>
        <v>0</v>
      </c>
      <c r="AA23" s="37"/>
      <c r="AB23" s="42">
        <f t="shared" ca="1" si="4"/>
        <v>0</v>
      </c>
      <c r="AC23" s="43">
        <f t="shared" ca="1" si="4"/>
        <v>0</v>
      </c>
      <c r="AD23" s="43">
        <f t="shared" ca="1" si="4"/>
        <v>0</v>
      </c>
      <c r="AE23" s="44">
        <f t="shared" ca="1" si="4"/>
        <v>0</v>
      </c>
      <c r="AG23" s="8">
        <f t="shared" ca="1" si="6"/>
        <v>0</v>
      </c>
      <c r="AH23" s="8">
        <f t="shared" ca="1" si="7"/>
        <v>0</v>
      </c>
      <c r="AI23" s="8">
        <f t="shared" ca="1" si="8"/>
        <v>0</v>
      </c>
      <c r="AJ23" s="8">
        <f t="shared" ca="1" si="9"/>
        <v>0</v>
      </c>
      <c r="AL23" s="8">
        <f t="shared" ca="1" si="5"/>
        <v>0</v>
      </c>
    </row>
    <row r="24" spans="1:38" x14ac:dyDescent="0.2">
      <c r="A24" s="8">
        <f t="shared" si="10"/>
        <v>21</v>
      </c>
      <c r="B24" s="2">
        <f t="shared" si="11"/>
        <v>45</v>
      </c>
      <c r="C24" s="32" t="str">
        <f t="shared" ca="1" si="0"/>
        <v>Solonization</v>
      </c>
      <c r="D24" s="41" t="s">
        <v>179</v>
      </c>
      <c r="E24" s="42">
        <f t="shared" ca="1" si="12"/>
        <v>0</v>
      </c>
      <c r="F24" s="43">
        <f t="shared" ca="1" si="12"/>
        <v>0</v>
      </c>
      <c r="G24" s="43">
        <f t="shared" ca="1" si="12"/>
        <v>0</v>
      </c>
      <c r="H24" s="43">
        <f t="shared" ca="1" si="12"/>
        <v>0</v>
      </c>
      <c r="I24" s="43">
        <f t="shared" ca="1" si="12"/>
        <v>0</v>
      </c>
      <c r="J24" s="43">
        <f t="shared" ca="1" si="12"/>
        <v>0</v>
      </c>
      <c r="K24" s="43">
        <f t="shared" ca="1" si="12"/>
        <v>0</v>
      </c>
      <c r="L24" s="44">
        <f t="shared" ca="1" si="12"/>
        <v>0</v>
      </c>
      <c r="M24" s="37"/>
      <c r="N24" s="42">
        <f t="shared" ca="1" si="2"/>
        <v>0</v>
      </c>
      <c r="O24" s="43">
        <f t="shared" ca="1" si="2"/>
        <v>0</v>
      </c>
      <c r="P24" s="43">
        <f t="shared" ca="1" si="2"/>
        <v>0</v>
      </c>
      <c r="Q24" s="44">
        <f t="shared" ca="1" si="2"/>
        <v>0</v>
      </c>
      <c r="R24" s="37"/>
      <c r="S24" s="42">
        <f t="shared" ca="1" si="13"/>
        <v>0</v>
      </c>
      <c r="T24" s="43">
        <f t="shared" ca="1" si="13"/>
        <v>0</v>
      </c>
      <c r="U24" s="43">
        <f t="shared" ca="1" si="13"/>
        <v>0</v>
      </c>
      <c r="V24" s="43">
        <f t="shared" ca="1" si="13"/>
        <v>0</v>
      </c>
      <c r="W24" s="43">
        <f t="shared" ca="1" si="13"/>
        <v>0</v>
      </c>
      <c r="X24" s="43">
        <f t="shared" ca="1" si="13"/>
        <v>0</v>
      </c>
      <c r="Y24" s="43">
        <f t="shared" ca="1" si="13"/>
        <v>0</v>
      </c>
      <c r="Z24" s="44">
        <f t="shared" ca="1" si="13"/>
        <v>0</v>
      </c>
      <c r="AA24" s="37"/>
      <c r="AB24" s="42">
        <f t="shared" ca="1" si="4"/>
        <v>0</v>
      </c>
      <c r="AC24" s="43">
        <f t="shared" ca="1" si="4"/>
        <v>0</v>
      </c>
      <c r="AD24" s="43">
        <f t="shared" ca="1" si="4"/>
        <v>0</v>
      </c>
      <c r="AE24" s="44">
        <f t="shared" ca="1" si="4"/>
        <v>0</v>
      </c>
      <c r="AG24" s="8">
        <f t="shared" ca="1" si="6"/>
        <v>0</v>
      </c>
      <c r="AH24" s="8">
        <f t="shared" ca="1" si="7"/>
        <v>0</v>
      </c>
      <c r="AI24" s="8">
        <f t="shared" ca="1" si="8"/>
        <v>0</v>
      </c>
      <c r="AJ24" s="8">
        <f t="shared" ca="1" si="9"/>
        <v>0</v>
      </c>
      <c r="AL24" s="8">
        <f t="shared" ca="1" si="5"/>
        <v>0</v>
      </c>
    </row>
    <row r="25" spans="1:38" x14ac:dyDescent="0.2">
      <c r="A25" s="8">
        <f t="shared" si="10"/>
        <v>22</v>
      </c>
      <c r="B25" s="2">
        <f t="shared" si="11"/>
        <v>47</v>
      </c>
      <c r="C25" s="32" t="str">
        <f t="shared" ca="1" si="0"/>
        <v>Solodization</v>
      </c>
      <c r="D25" s="41" t="s">
        <v>180</v>
      </c>
      <c r="E25" s="42">
        <f t="shared" ca="1" si="12"/>
        <v>1</v>
      </c>
      <c r="F25" s="43">
        <f t="shared" ca="1" si="12"/>
        <v>1</v>
      </c>
      <c r="G25" s="43">
        <f t="shared" ca="1" si="12"/>
        <v>1</v>
      </c>
      <c r="H25" s="43">
        <f t="shared" ca="1" si="12"/>
        <v>0</v>
      </c>
      <c r="I25" s="43">
        <f t="shared" ca="1" si="12"/>
        <v>0</v>
      </c>
      <c r="J25" s="43">
        <f t="shared" ca="1" si="12"/>
        <v>0</v>
      </c>
      <c r="K25" s="43">
        <f t="shared" ca="1" si="12"/>
        <v>0</v>
      </c>
      <c r="L25" s="44">
        <f t="shared" ca="1" si="12"/>
        <v>0</v>
      </c>
      <c r="M25" s="37"/>
      <c r="N25" s="42">
        <f t="shared" ca="1" si="2"/>
        <v>1</v>
      </c>
      <c r="O25" s="43">
        <f t="shared" ca="1" si="2"/>
        <v>0</v>
      </c>
      <c r="P25" s="43">
        <f t="shared" ca="1" si="2"/>
        <v>0</v>
      </c>
      <c r="Q25" s="44">
        <f t="shared" ca="1" si="2"/>
        <v>0</v>
      </c>
      <c r="R25" s="37"/>
      <c r="S25" s="42">
        <f t="shared" ca="1" si="13"/>
        <v>0</v>
      </c>
      <c r="T25" s="43">
        <f t="shared" ca="1" si="13"/>
        <v>0</v>
      </c>
      <c r="U25" s="43">
        <f t="shared" ca="1" si="13"/>
        <v>0</v>
      </c>
      <c r="V25" s="43">
        <f t="shared" ca="1" si="13"/>
        <v>0</v>
      </c>
      <c r="W25" s="43">
        <f t="shared" ca="1" si="13"/>
        <v>0</v>
      </c>
      <c r="X25" s="43">
        <f t="shared" ca="1" si="13"/>
        <v>0</v>
      </c>
      <c r="Y25" s="43">
        <f t="shared" ca="1" si="13"/>
        <v>0</v>
      </c>
      <c r="Z25" s="44">
        <f t="shared" ca="1" si="13"/>
        <v>0</v>
      </c>
      <c r="AA25" s="37"/>
      <c r="AB25" s="42">
        <f t="shared" ca="1" si="4"/>
        <v>0</v>
      </c>
      <c r="AC25" s="43">
        <f t="shared" ca="1" si="4"/>
        <v>0</v>
      </c>
      <c r="AD25" s="43">
        <f t="shared" ca="1" si="4"/>
        <v>0</v>
      </c>
      <c r="AE25" s="44">
        <f t="shared" ca="1" si="4"/>
        <v>0</v>
      </c>
      <c r="AG25" s="8">
        <f t="shared" ca="1" si="6"/>
        <v>6</v>
      </c>
      <c r="AH25" s="8">
        <f t="shared" ca="1" si="7"/>
        <v>2</v>
      </c>
      <c r="AI25" s="8">
        <f t="shared" ca="1" si="8"/>
        <v>0</v>
      </c>
      <c r="AJ25" s="8">
        <f t="shared" ca="1" si="9"/>
        <v>0</v>
      </c>
      <c r="AL25" s="8">
        <f t="shared" ca="1" si="5"/>
        <v>8</v>
      </c>
    </row>
    <row r="26" spans="1:38" ht="12" thickBot="1" x14ac:dyDescent="0.25">
      <c r="B26" s="2">
        <v>50</v>
      </c>
      <c r="C26" s="40" t="str">
        <f t="shared" ca="1" si="0"/>
        <v>Field testing</v>
      </c>
      <c r="D26" s="41"/>
      <c r="E26" s="45">
        <f t="shared" ca="1" si="12"/>
        <v>1</v>
      </c>
      <c r="F26" s="46">
        <f t="shared" ca="1" si="12"/>
        <v>1</v>
      </c>
      <c r="G26" s="46">
        <f t="shared" ca="1" si="12"/>
        <v>1</v>
      </c>
      <c r="H26" s="46">
        <f t="shared" ca="1" si="12"/>
        <v>1</v>
      </c>
      <c r="I26" s="46">
        <f t="shared" ca="1" si="12"/>
        <v>0</v>
      </c>
      <c r="J26" s="46">
        <f t="shared" ca="1" si="12"/>
        <v>0</v>
      </c>
      <c r="K26" s="46">
        <f t="shared" ca="1" si="12"/>
        <v>0</v>
      </c>
      <c r="L26" s="47">
        <f t="shared" ca="1" si="12"/>
        <v>0</v>
      </c>
      <c r="M26" s="37"/>
      <c r="N26" s="45">
        <f t="shared" ca="1" si="2"/>
        <v>1</v>
      </c>
      <c r="O26" s="46">
        <f t="shared" ca="1" si="2"/>
        <v>1</v>
      </c>
      <c r="P26" s="46">
        <f t="shared" ca="1" si="2"/>
        <v>0</v>
      </c>
      <c r="Q26" s="47">
        <f t="shared" ca="1" si="2"/>
        <v>0</v>
      </c>
      <c r="R26" s="37"/>
      <c r="S26" s="45">
        <f t="shared" ca="1" si="13"/>
        <v>1</v>
      </c>
      <c r="T26" s="46">
        <f t="shared" ca="1" si="13"/>
        <v>1</v>
      </c>
      <c r="U26" s="46">
        <f t="shared" ca="1" si="13"/>
        <v>0</v>
      </c>
      <c r="V26" s="46">
        <f t="shared" ca="1" si="13"/>
        <v>0</v>
      </c>
      <c r="W26" s="46">
        <f t="shared" ca="1" si="13"/>
        <v>0</v>
      </c>
      <c r="X26" s="46">
        <f t="shared" ca="1" si="13"/>
        <v>0</v>
      </c>
      <c r="Y26" s="46">
        <f t="shared" ca="1" si="13"/>
        <v>0</v>
      </c>
      <c r="Z26" s="47">
        <f t="shared" ca="1" si="13"/>
        <v>0</v>
      </c>
      <c r="AA26" s="37"/>
      <c r="AB26" s="45">
        <f t="shared" ca="1" si="4"/>
        <v>1</v>
      </c>
      <c r="AC26" s="46">
        <f t="shared" ca="1" si="4"/>
        <v>1</v>
      </c>
      <c r="AD26" s="46">
        <f t="shared" ca="1" si="4"/>
        <v>0</v>
      </c>
      <c r="AE26" s="47">
        <f t="shared" ca="1" si="4"/>
        <v>0</v>
      </c>
      <c r="AG26" s="8">
        <f t="shared" ca="1" si="6"/>
        <v>7</v>
      </c>
      <c r="AH26" s="8">
        <f t="shared" ca="1" si="7"/>
        <v>4</v>
      </c>
      <c r="AI26" s="8">
        <f t="shared" ca="1" si="8"/>
        <v>3</v>
      </c>
      <c r="AJ26" s="8">
        <f t="shared" ca="1" si="9"/>
        <v>3</v>
      </c>
      <c r="AL26" s="8">
        <f t="shared" ca="1" si="5"/>
        <v>11</v>
      </c>
    </row>
    <row r="27" spans="1:38" x14ac:dyDescent="0.2">
      <c r="C27" s="41"/>
      <c r="D27" s="41"/>
      <c r="E27" s="48"/>
      <c r="F27" s="48"/>
      <c r="G27" s="48"/>
      <c r="H27" s="48"/>
      <c r="I27" s="48"/>
      <c r="J27" s="48"/>
      <c r="K27" s="48"/>
      <c r="L27" s="48"/>
      <c r="M27" s="37"/>
      <c r="N27" s="48"/>
      <c r="O27" s="48"/>
      <c r="P27" s="48"/>
      <c r="Q27" s="48"/>
      <c r="R27" s="37"/>
      <c r="S27" s="48"/>
      <c r="T27" s="48"/>
      <c r="U27" s="48"/>
      <c r="V27" s="48"/>
      <c r="W27" s="48"/>
      <c r="X27" s="48"/>
      <c r="Y27" s="48"/>
      <c r="Z27" s="48"/>
      <c r="AA27" s="37"/>
      <c r="AB27" s="48"/>
      <c r="AC27" s="48"/>
      <c r="AD27" s="48"/>
      <c r="AE27" s="48"/>
    </row>
    <row r="28" spans="1:38" x14ac:dyDescent="0.2">
      <c r="C28" s="31" t="s">
        <v>166</v>
      </c>
      <c r="D28" s="41"/>
      <c r="E28" s="48"/>
      <c r="F28" s="48"/>
      <c r="G28" s="48"/>
      <c r="H28" s="48"/>
      <c r="I28" s="48"/>
      <c r="J28" s="48"/>
      <c r="K28" s="48"/>
      <c r="L28" s="48"/>
      <c r="M28" s="37"/>
      <c r="N28" s="48"/>
      <c r="O28" s="48"/>
      <c r="P28" s="48"/>
      <c r="Q28" s="48"/>
      <c r="R28" s="37"/>
      <c r="S28" s="48"/>
      <c r="T28" s="48"/>
      <c r="U28" s="48"/>
      <c r="V28" s="48"/>
      <c r="W28" s="48"/>
      <c r="X28" s="48"/>
      <c r="Y28" s="48"/>
      <c r="Z28" s="48"/>
      <c r="AA28" s="37"/>
      <c r="AB28" s="48"/>
      <c r="AC28" s="48"/>
      <c r="AD28" s="48"/>
      <c r="AE28" s="48"/>
    </row>
    <row r="29" spans="1:38" x14ac:dyDescent="0.2">
      <c r="C29" s="29" t="s">
        <v>164</v>
      </c>
      <c r="D29" s="29"/>
      <c r="E29" s="8">
        <f>1</f>
        <v>1</v>
      </c>
      <c r="F29" s="8">
        <v>3</v>
      </c>
      <c r="G29" s="8">
        <v>5</v>
      </c>
      <c r="H29" s="8">
        <v>7</v>
      </c>
      <c r="I29" s="8">
        <v>9</v>
      </c>
      <c r="J29" s="8">
        <v>11</v>
      </c>
      <c r="K29" s="8">
        <v>13</v>
      </c>
      <c r="L29" s="8">
        <v>15</v>
      </c>
      <c r="N29" s="8">
        <f>1</f>
        <v>1</v>
      </c>
      <c r="O29" s="8">
        <v>3</v>
      </c>
      <c r="P29" s="8">
        <v>5</v>
      </c>
      <c r="Q29" s="8">
        <v>7</v>
      </c>
      <c r="S29" s="8">
        <f>1</f>
        <v>1</v>
      </c>
      <c r="T29" s="8">
        <v>3</v>
      </c>
      <c r="U29" s="8">
        <v>5</v>
      </c>
      <c r="V29" s="8">
        <v>7</v>
      </c>
      <c r="W29" s="8">
        <v>9</v>
      </c>
      <c r="X29" s="8">
        <v>11</v>
      </c>
      <c r="Y29" s="8">
        <v>13</v>
      </c>
      <c r="Z29" s="8">
        <v>15</v>
      </c>
      <c r="AB29" s="8">
        <f>1</f>
        <v>1</v>
      </c>
      <c r="AC29" s="8">
        <v>3</v>
      </c>
      <c r="AD29" s="8">
        <v>5</v>
      </c>
      <c r="AE29" s="8">
        <v>7</v>
      </c>
      <c r="AG29" s="8">
        <f ca="1">MAX(AG4:AG25)</f>
        <v>15</v>
      </c>
      <c r="AH29" s="8">
        <f ca="1">MAX(AH4:AH25)</f>
        <v>4</v>
      </c>
      <c r="AI29" s="8">
        <f ca="1">MAX(AI4:AI25)</f>
        <v>14</v>
      </c>
      <c r="AJ29" s="8">
        <f ca="1">MAX(AJ4:AJ25)</f>
        <v>7</v>
      </c>
    </row>
    <row r="32" spans="1:38" x14ac:dyDescent="0.2">
      <c r="C32" s="8" t="s">
        <v>273</v>
      </c>
      <c r="E32" s="8" t="s">
        <v>274</v>
      </c>
    </row>
    <row r="33" spans="3:5" x14ac:dyDescent="0.2">
      <c r="C33" s="32" t="s">
        <v>98</v>
      </c>
      <c r="E33" s="8">
        <v>18</v>
      </c>
    </row>
    <row r="34" spans="3:5" x14ac:dyDescent="0.2">
      <c r="C34" s="32" t="s">
        <v>99</v>
      </c>
      <c r="E34" s="8">
        <v>15</v>
      </c>
    </row>
    <row r="35" spans="3:5" x14ac:dyDescent="0.2">
      <c r="C35" s="32" t="s">
        <v>95</v>
      </c>
      <c r="E35" s="8">
        <v>14</v>
      </c>
    </row>
    <row r="36" spans="3:5" x14ac:dyDescent="0.2">
      <c r="C36" s="32" t="s">
        <v>97</v>
      </c>
      <c r="E36" s="8">
        <v>13</v>
      </c>
    </row>
    <row r="37" spans="3:5" x14ac:dyDescent="0.2">
      <c r="C37" s="32" t="s">
        <v>96</v>
      </c>
      <c r="E37" s="8">
        <v>10</v>
      </c>
    </row>
    <row r="38" spans="3:5" x14ac:dyDescent="0.2">
      <c r="C38" s="32" t="s">
        <v>162</v>
      </c>
      <c r="E38" s="8">
        <v>8</v>
      </c>
    </row>
    <row r="39" spans="3:5" x14ac:dyDescent="0.2">
      <c r="C39" s="32" t="s">
        <v>101</v>
      </c>
      <c r="E39" s="8">
        <v>6</v>
      </c>
    </row>
    <row r="40" spans="3:5" x14ac:dyDescent="0.2">
      <c r="C40" s="32" t="s">
        <v>103</v>
      </c>
      <c r="E40" s="8">
        <v>4</v>
      </c>
    </row>
    <row r="41" spans="3:5" x14ac:dyDescent="0.2">
      <c r="C41" s="32" t="s">
        <v>100</v>
      </c>
      <c r="E41" s="8">
        <v>2</v>
      </c>
    </row>
    <row r="42" spans="3:5" x14ac:dyDescent="0.2">
      <c r="C42" s="32" t="s">
        <v>105</v>
      </c>
      <c r="E42" s="8">
        <v>1</v>
      </c>
    </row>
    <row r="43" spans="3:5" x14ac:dyDescent="0.2">
      <c r="C43" s="32" t="s">
        <v>102</v>
      </c>
      <c r="E43" s="8">
        <v>0</v>
      </c>
    </row>
    <row r="44" spans="3:5" x14ac:dyDescent="0.2">
      <c r="C44" s="32" t="s">
        <v>114</v>
      </c>
      <c r="E44" s="8">
        <v>0</v>
      </c>
    </row>
    <row r="45" spans="3:5" x14ac:dyDescent="0.2">
      <c r="C45" s="32" t="s">
        <v>104</v>
      </c>
      <c r="E45" s="8">
        <v>0</v>
      </c>
    </row>
    <row r="46" spans="3:5" x14ac:dyDescent="0.2">
      <c r="C46" s="32" t="s">
        <v>115</v>
      </c>
      <c r="E46" s="8">
        <v>0</v>
      </c>
    </row>
    <row r="47" spans="3:5" x14ac:dyDescent="0.2">
      <c r="C47" s="32" t="s">
        <v>159</v>
      </c>
      <c r="E47" s="8">
        <v>0</v>
      </c>
    </row>
    <row r="48" spans="3:5" x14ac:dyDescent="0.2">
      <c r="C48" s="32" t="s">
        <v>160</v>
      </c>
      <c r="E48" s="8">
        <v>0</v>
      </c>
    </row>
    <row r="49" spans="3:5" x14ac:dyDescent="0.2">
      <c r="C49" s="32" t="s">
        <v>161</v>
      </c>
      <c r="E49" s="8">
        <v>0</v>
      </c>
    </row>
  </sheetData>
  <sortState ref="C33:E49">
    <sortCondition descending="1" ref="E33:E49"/>
  </sortState>
  <mergeCells count="5">
    <mergeCell ref="E3:L3"/>
    <mergeCell ref="N3:Q3"/>
    <mergeCell ref="S3:Z3"/>
    <mergeCell ref="AB3:AE3"/>
    <mergeCell ref="E2:AE2"/>
  </mergeCells>
  <conditionalFormatting sqref="E4:L28">
    <cfRule type="cellIs" dxfId="13" priority="20" operator="equal">
      <formula>1</formula>
    </cfRule>
  </conditionalFormatting>
  <conditionalFormatting sqref="N4">
    <cfRule type="cellIs" dxfId="12" priority="19" operator="equal">
      <formula>1</formula>
    </cfRule>
  </conditionalFormatting>
  <conditionalFormatting sqref="O4:Q4">
    <cfRule type="cellIs" dxfId="11" priority="18" operator="equal">
      <formula>1</formula>
    </cfRule>
  </conditionalFormatting>
  <conditionalFormatting sqref="N5:N25">
    <cfRule type="cellIs" dxfId="10" priority="17" operator="equal">
      <formula>1</formula>
    </cfRule>
  </conditionalFormatting>
  <conditionalFormatting sqref="O5:Q25">
    <cfRule type="cellIs" dxfId="9" priority="16" operator="equal">
      <formula>1</formula>
    </cfRule>
  </conditionalFormatting>
  <conditionalFormatting sqref="S4:AA28">
    <cfRule type="cellIs" dxfId="8" priority="11" operator="equal">
      <formula>1</formula>
    </cfRule>
  </conditionalFormatting>
  <conditionalFormatting sqref="AB4">
    <cfRule type="cellIs" dxfId="7" priority="10" operator="equal">
      <formula>1</formula>
    </cfRule>
  </conditionalFormatting>
  <conditionalFormatting sqref="AC4:AE4">
    <cfRule type="cellIs" dxfId="6" priority="9" operator="equal">
      <formula>1</formula>
    </cfRule>
  </conditionalFormatting>
  <conditionalFormatting sqref="AB5:AB25">
    <cfRule type="cellIs" dxfId="5" priority="8" operator="equal">
      <formula>1</formula>
    </cfRule>
  </conditionalFormatting>
  <conditionalFormatting sqref="AC5:AE25">
    <cfRule type="cellIs" dxfId="4" priority="7" operator="equal">
      <formula>1</formula>
    </cfRule>
  </conditionalFormatting>
  <conditionalFormatting sqref="N26:N28">
    <cfRule type="cellIs" dxfId="3" priority="5" operator="equal">
      <formula>1</formula>
    </cfRule>
  </conditionalFormatting>
  <conditionalFormatting sqref="O26:Q28">
    <cfRule type="cellIs" dxfId="2" priority="4" operator="equal">
      <formula>1</formula>
    </cfRule>
  </conditionalFormatting>
  <conditionalFormatting sqref="AB26:AB28">
    <cfRule type="cellIs" dxfId="1" priority="2" operator="equal">
      <formula>1</formula>
    </cfRule>
  </conditionalFormatting>
  <conditionalFormatting sqref="AC26:AE28">
    <cfRule type="cellIs" dxfId="0" priority="1" operator="equal">
      <formula>1</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27</v>
      </c>
      <c r="C1" s="14" t="s">
        <v>107</v>
      </c>
    </row>
    <row r="2" spans="1:6" x14ac:dyDescent="0.2">
      <c r="A2" s="9" t="s">
        <v>10</v>
      </c>
      <c r="B2" s="8" t="str">
        <f ca="1">INDIRECT("Papers!"&amp;"b"&amp;A1+1)&amp;" "&amp;INDIRECT("Papers!"&amp;"d"&amp;A1+1)&amp;" "&amp;INDIRECT("Papers!"&amp;"e"&amp;A1+1)</f>
        <v xml:space="preserve">Cohen, Willgoose, Hancock 2010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v>1</v>
      </c>
    </row>
    <row r="6" spans="1:6" x14ac:dyDescent="0.2">
      <c r="A6" s="10" t="str">
        <f>Overview!A6</f>
        <v>Erosion</v>
      </c>
      <c r="B6" s="10" t="s">
        <v>87</v>
      </c>
      <c r="C6" s="13"/>
      <c r="D6" s="13"/>
      <c r="E6" s="13"/>
      <c r="F6" s="13"/>
    </row>
    <row r="7" spans="1:6" x14ac:dyDescent="0.2">
      <c r="A7" s="10" t="str">
        <f>Overview!A7</f>
        <v>Deposition</v>
      </c>
      <c r="B7" s="10" t="s">
        <v>86</v>
      </c>
      <c r="C7" s="13"/>
      <c r="D7" s="13"/>
      <c r="E7" s="13"/>
      <c r="F7" s="13">
        <v>1</v>
      </c>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v>1</v>
      </c>
    </row>
    <row r="10" spans="1:6" x14ac:dyDescent="0.2">
      <c r="A10" s="10" t="str">
        <f>Overview!A10</f>
        <v>Physical weathering</v>
      </c>
      <c r="B10" s="10" t="s">
        <v>87</v>
      </c>
      <c r="C10" s="13"/>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8" x14ac:dyDescent="0.2">
      <c r="A1" s="8">
        <v>28</v>
      </c>
      <c r="C1" s="14" t="s">
        <v>107</v>
      </c>
    </row>
    <row r="2" spans="1:8" x14ac:dyDescent="0.2">
      <c r="A2" s="9" t="s">
        <v>10</v>
      </c>
      <c r="B2" s="8" t="str">
        <f ca="1">INDIRECT("Papers!"&amp;"b"&amp;A1+1)&amp;" "&amp;INDIRECT("Papers!"&amp;"d"&amp;A1+1)&amp;" "&amp;INDIRECT("Papers!"&amp;"e"&amp;A1+1)</f>
        <v xml:space="preserve">Kirkby 1977 </v>
      </c>
    </row>
    <row r="3" spans="1:8" x14ac:dyDescent="0.2">
      <c r="C3" s="51" t="s">
        <v>110</v>
      </c>
      <c r="D3" s="51"/>
      <c r="E3" s="51"/>
      <c r="F3" s="51"/>
    </row>
    <row r="4" spans="1:8" x14ac:dyDescent="0.2">
      <c r="A4" s="9" t="s">
        <v>84</v>
      </c>
      <c r="B4" s="9" t="s">
        <v>106</v>
      </c>
      <c r="C4" s="11" t="s">
        <v>88</v>
      </c>
      <c r="D4" s="11" t="s">
        <v>89</v>
      </c>
      <c r="E4" s="11" t="s">
        <v>90</v>
      </c>
      <c r="F4" s="11" t="s">
        <v>91</v>
      </c>
    </row>
    <row r="5" spans="1:8" x14ac:dyDescent="0.2">
      <c r="A5" s="10" t="str">
        <f>Overview!A5</f>
        <v>Erosion</v>
      </c>
      <c r="B5" s="10" t="s">
        <v>86</v>
      </c>
      <c r="C5" s="13"/>
      <c r="D5" s="13"/>
      <c r="E5" s="13"/>
      <c r="F5" s="13"/>
    </row>
    <row r="6" spans="1:8" x14ac:dyDescent="0.2">
      <c r="A6" s="10" t="str">
        <f>Overview!A6</f>
        <v>Erosion</v>
      </c>
      <c r="B6" s="10" t="s">
        <v>87</v>
      </c>
      <c r="C6" s="13"/>
      <c r="D6" s="13"/>
      <c r="E6" s="13">
        <v>1</v>
      </c>
      <c r="F6" s="13"/>
      <c r="H6" s="8" t="s">
        <v>149</v>
      </c>
    </row>
    <row r="7" spans="1:8" x14ac:dyDescent="0.2">
      <c r="A7" s="10" t="str">
        <f>Overview!A7</f>
        <v>Deposition</v>
      </c>
      <c r="B7" s="10" t="s">
        <v>86</v>
      </c>
      <c r="C7" s="13"/>
      <c r="D7" s="13"/>
      <c r="E7" s="13"/>
      <c r="F7" s="13"/>
    </row>
    <row r="8" spans="1:8" x14ac:dyDescent="0.2">
      <c r="A8" s="10" t="str">
        <f>Overview!A8</f>
        <v>Deposition</v>
      </c>
      <c r="B8" s="10" t="s">
        <v>87</v>
      </c>
      <c r="C8" s="13"/>
      <c r="D8" s="13"/>
      <c r="E8" s="13">
        <v>1</v>
      </c>
      <c r="F8" s="13"/>
      <c r="H8" s="8" t="s">
        <v>149</v>
      </c>
    </row>
    <row r="9" spans="1:8" x14ac:dyDescent="0.2">
      <c r="A9" s="10" t="str">
        <f>Overview!A9</f>
        <v>Physical weathering</v>
      </c>
      <c r="B9" s="10" t="s">
        <v>86</v>
      </c>
      <c r="C9" s="13"/>
      <c r="D9" s="13"/>
      <c r="E9" s="13"/>
      <c r="F9" s="13"/>
    </row>
    <row r="10" spans="1:8" x14ac:dyDescent="0.2">
      <c r="A10" s="10" t="str">
        <f>Overview!A10</f>
        <v>Physical weathering</v>
      </c>
      <c r="B10" s="10" t="s">
        <v>87</v>
      </c>
      <c r="C10" s="13"/>
      <c r="D10" s="13"/>
      <c r="E10" s="13"/>
      <c r="F10" s="13"/>
    </row>
    <row r="11" spans="1:8" x14ac:dyDescent="0.2">
      <c r="A11" s="10" t="str">
        <f>Overview!A11</f>
        <v>Chemical weathering</v>
      </c>
      <c r="B11" s="10" t="s">
        <v>86</v>
      </c>
      <c r="C11" s="13"/>
      <c r="D11" s="13"/>
      <c r="E11" s="13"/>
      <c r="F11" s="13"/>
    </row>
    <row r="12" spans="1:8" x14ac:dyDescent="0.2">
      <c r="A12" s="10" t="str">
        <f>Overview!A12</f>
        <v>Chemical weathering</v>
      </c>
      <c r="B12" s="10" t="s">
        <v>87</v>
      </c>
      <c r="C12" s="13">
        <v>1</v>
      </c>
      <c r="D12" s="13"/>
      <c r="E12" s="13"/>
      <c r="F12" s="13"/>
    </row>
    <row r="13" spans="1:8" x14ac:dyDescent="0.2">
      <c r="A13" s="10" t="str">
        <f>Overview!A13</f>
        <v>Bioturbation</v>
      </c>
      <c r="B13" s="10" t="s">
        <v>86</v>
      </c>
      <c r="C13" s="13"/>
      <c r="D13" s="13"/>
      <c r="E13" s="13"/>
      <c r="F13" s="13"/>
    </row>
    <row r="14" spans="1:8" x14ac:dyDescent="0.2">
      <c r="A14" s="10" t="str">
        <f>Overview!A14</f>
        <v>Bioturbation</v>
      </c>
      <c r="B14" s="10" t="s">
        <v>87</v>
      </c>
      <c r="C14" s="13">
        <v>1</v>
      </c>
      <c r="D14" s="13"/>
      <c r="E14" s="13"/>
      <c r="F14" s="13"/>
    </row>
    <row r="15" spans="1:8" x14ac:dyDescent="0.2">
      <c r="A15" s="10" t="str">
        <f>Overview!A15</f>
        <v>Melanization</v>
      </c>
      <c r="B15" s="10" t="s">
        <v>86</v>
      </c>
      <c r="C15" s="13"/>
      <c r="D15" s="13"/>
      <c r="E15" s="13"/>
      <c r="F15" s="13"/>
    </row>
    <row r="16" spans="1:8" x14ac:dyDescent="0.2">
      <c r="A16" s="10" t="str">
        <f>Overview!A16</f>
        <v>Melanization</v>
      </c>
      <c r="B16" s="10" t="s">
        <v>87</v>
      </c>
      <c r="C16" s="13">
        <v>1</v>
      </c>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v>1</v>
      </c>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v>1</v>
      </c>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8" x14ac:dyDescent="0.2">
      <c r="A1" s="8">
        <v>29</v>
      </c>
      <c r="C1" s="14" t="s">
        <v>107</v>
      </c>
    </row>
    <row r="2" spans="1:8" x14ac:dyDescent="0.2">
      <c r="A2" s="9" t="s">
        <v>10</v>
      </c>
      <c r="B2" s="8" t="str">
        <f ca="1">INDIRECT("Papers!"&amp;"b"&amp;A1+1)&amp;" "&amp;INDIRECT("Papers!"&amp;"d"&amp;A1+1)&amp;" "&amp;INDIRECT("Papers!"&amp;"e"&amp;A1+1)</f>
        <v xml:space="preserve">Kirkby 1985 </v>
      </c>
    </row>
    <row r="3" spans="1:8" x14ac:dyDescent="0.2">
      <c r="C3" s="51" t="s">
        <v>110</v>
      </c>
      <c r="D3" s="51"/>
      <c r="E3" s="51"/>
      <c r="F3" s="51"/>
    </row>
    <row r="4" spans="1:8" x14ac:dyDescent="0.2">
      <c r="A4" s="9" t="s">
        <v>84</v>
      </c>
      <c r="B4" s="9" t="s">
        <v>106</v>
      </c>
      <c r="C4" s="11" t="s">
        <v>88</v>
      </c>
      <c r="D4" s="11" t="s">
        <v>89</v>
      </c>
      <c r="E4" s="11" t="s">
        <v>90</v>
      </c>
      <c r="F4" s="11" t="s">
        <v>91</v>
      </c>
    </row>
    <row r="5" spans="1:8" x14ac:dyDescent="0.2">
      <c r="A5" s="10" t="str">
        <f>Overview!A5</f>
        <v>Erosion</v>
      </c>
      <c r="B5" s="10" t="s">
        <v>86</v>
      </c>
      <c r="C5" s="13"/>
      <c r="D5" s="13"/>
      <c r="E5" s="13"/>
      <c r="F5" s="13"/>
    </row>
    <row r="6" spans="1:8" x14ac:dyDescent="0.2">
      <c r="A6" s="10" t="str">
        <f>Overview!A6</f>
        <v>Erosion</v>
      </c>
      <c r="B6" s="10" t="s">
        <v>87</v>
      </c>
      <c r="C6" s="13"/>
      <c r="D6" s="13"/>
      <c r="E6" s="13">
        <v>1</v>
      </c>
      <c r="F6" s="13"/>
      <c r="H6" s="8" t="s">
        <v>149</v>
      </c>
    </row>
    <row r="7" spans="1:8" x14ac:dyDescent="0.2">
      <c r="A7" s="10" t="str">
        <f>Overview!A7</f>
        <v>Deposition</v>
      </c>
      <c r="B7" s="10" t="s">
        <v>86</v>
      </c>
      <c r="C7" s="13"/>
      <c r="D7" s="13"/>
      <c r="E7" s="13"/>
      <c r="F7" s="13"/>
    </row>
    <row r="8" spans="1:8" x14ac:dyDescent="0.2">
      <c r="A8" s="10" t="str">
        <f>Overview!A8</f>
        <v>Deposition</v>
      </c>
      <c r="B8" s="10" t="s">
        <v>87</v>
      </c>
      <c r="C8" s="13"/>
      <c r="D8" s="13"/>
      <c r="E8" s="13">
        <v>1</v>
      </c>
      <c r="F8" s="13"/>
      <c r="H8" s="8" t="s">
        <v>149</v>
      </c>
    </row>
    <row r="9" spans="1:8" x14ac:dyDescent="0.2">
      <c r="A9" s="10" t="str">
        <f>Overview!A9</f>
        <v>Physical weathering</v>
      </c>
      <c r="B9" s="10" t="s">
        <v>86</v>
      </c>
      <c r="C9" s="13"/>
      <c r="D9" s="13"/>
      <c r="E9" s="13"/>
      <c r="F9" s="13"/>
    </row>
    <row r="10" spans="1:8" x14ac:dyDescent="0.2">
      <c r="A10" s="10" t="str">
        <f>Overview!A10</f>
        <v>Physical weathering</v>
      </c>
      <c r="B10" s="10" t="s">
        <v>87</v>
      </c>
      <c r="C10" s="13"/>
      <c r="D10" s="13"/>
      <c r="E10" s="13"/>
      <c r="F10" s="13"/>
    </row>
    <row r="11" spans="1:8" x14ac:dyDescent="0.2">
      <c r="A11" s="10" t="str">
        <f>Overview!A11</f>
        <v>Chemical weathering</v>
      </c>
      <c r="B11" s="10" t="s">
        <v>86</v>
      </c>
      <c r="C11" s="13"/>
      <c r="D11" s="13"/>
      <c r="E11" s="13"/>
      <c r="F11" s="13"/>
    </row>
    <row r="12" spans="1:8" x14ac:dyDescent="0.2">
      <c r="A12" s="10" t="str">
        <f>Overview!A12</f>
        <v>Chemical weathering</v>
      </c>
      <c r="B12" s="10" t="s">
        <v>87</v>
      </c>
      <c r="C12" s="13">
        <v>1</v>
      </c>
      <c r="D12" s="13"/>
      <c r="E12" s="13"/>
      <c r="F12" s="13"/>
    </row>
    <row r="13" spans="1:8" x14ac:dyDescent="0.2">
      <c r="A13" s="10" t="str">
        <f>Overview!A13</f>
        <v>Bioturbation</v>
      </c>
      <c r="B13" s="10" t="s">
        <v>86</v>
      </c>
      <c r="C13" s="13"/>
      <c r="D13" s="13"/>
      <c r="E13" s="13"/>
      <c r="F13" s="13"/>
    </row>
    <row r="14" spans="1:8" x14ac:dyDescent="0.2">
      <c r="A14" s="10" t="str">
        <f>Overview!A14</f>
        <v>Bioturbation</v>
      </c>
      <c r="B14" s="10" t="s">
        <v>87</v>
      </c>
      <c r="C14" s="13">
        <v>1</v>
      </c>
      <c r="D14" s="13"/>
      <c r="E14" s="13"/>
      <c r="F14" s="13"/>
    </row>
    <row r="15" spans="1:8" x14ac:dyDescent="0.2">
      <c r="A15" s="10" t="str">
        <f>Overview!A15</f>
        <v>Melanization</v>
      </c>
      <c r="B15" s="10" t="s">
        <v>86</v>
      </c>
      <c r="C15" s="13"/>
      <c r="D15" s="13"/>
      <c r="E15" s="13"/>
      <c r="F15" s="13"/>
    </row>
    <row r="16" spans="1:8" x14ac:dyDescent="0.2">
      <c r="A16" s="10" t="str">
        <f>Overview!A16</f>
        <v>Melanization</v>
      </c>
      <c r="B16" s="10" t="s">
        <v>87</v>
      </c>
      <c r="C16" s="13">
        <v>1</v>
      </c>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v>1</v>
      </c>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v>1</v>
      </c>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50"/>
  <sheetViews>
    <sheetView workbookViewId="0">
      <selection activeCell="E11" sqref="E11"/>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30</v>
      </c>
      <c r="C1" s="14" t="s">
        <v>107</v>
      </c>
    </row>
    <row r="2" spans="1:6" x14ac:dyDescent="0.2">
      <c r="A2" s="9" t="s">
        <v>10</v>
      </c>
      <c r="B2" s="8" t="str">
        <f ca="1">INDIRECT("Papers!"&amp;"b"&amp;A1+1)&amp;" "&amp;INDIRECT("Papers!"&amp;"d"&amp;A1+1)&amp;" "&amp;INDIRECT("Papers!"&amp;"e"&amp;A1+1)</f>
        <v xml:space="preserve">Cohen Willgoose Hancock 2013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v>1</v>
      </c>
      <c r="F6" s="13"/>
    </row>
    <row r="7" spans="1:6" x14ac:dyDescent="0.2">
      <c r="A7" s="10" t="str">
        <f>Overview!A7</f>
        <v>Deposition</v>
      </c>
      <c r="B7" s="10" t="s">
        <v>86</v>
      </c>
      <c r="C7" s="13"/>
      <c r="D7" s="13"/>
      <c r="E7" s="13"/>
      <c r="F7" s="13"/>
    </row>
    <row r="8" spans="1:6" x14ac:dyDescent="0.2">
      <c r="A8" s="10" t="str">
        <f>Overview!A8</f>
        <v>Deposition</v>
      </c>
      <c r="B8" s="10" t="s">
        <v>87</v>
      </c>
      <c r="C8" s="13"/>
      <c r="D8" s="13"/>
      <c r="E8" s="13">
        <v>1</v>
      </c>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c r="D10" s="13"/>
      <c r="E10" s="13">
        <v>1</v>
      </c>
      <c r="F10" s="13"/>
    </row>
    <row r="11" spans="1:6" x14ac:dyDescent="0.2">
      <c r="A11" s="10" t="str">
        <f>Overview!A11</f>
        <v>Chemical weathering</v>
      </c>
      <c r="B11" s="10" t="s">
        <v>86</v>
      </c>
      <c r="C11" s="13"/>
      <c r="D11" s="13"/>
      <c r="E11" s="13">
        <v>1</v>
      </c>
      <c r="F11" s="13"/>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50"/>
  <sheetViews>
    <sheetView workbookViewId="0">
      <selection activeCell="C27" sqref="C27"/>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31</v>
      </c>
      <c r="C1" s="14" t="s">
        <v>107</v>
      </c>
    </row>
    <row r="2" spans="1:6" x14ac:dyDescent="0.2">
      <c r="A2" s="9" t="s">
        <v>10</v>
      </c>
      <c r="B2" s="8" t="str">
        <f ca="1">INDIRECT("Papers!"&amp;"b"&amp;A1+1)&amp;" "&amp;INDIRECT("Papers!"&amp;"d"&amp;A1+1)&amp;" "&amp;INDIRECT("Papers!"&amp;"e"&amp;A1+1)</f>
        <v xml:space="preserve">Johnson, Gloor, Kirkby,  Lloyd 2014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v>1</v>
      </c>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v>2</v>
      </c>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v>2</v>
      </c>
      <c r="D12" s="13"/>
      <c r="E12" s="13"/>
      <c r="F12" s="13"/>
    </row>
    <row r="13" spans="1:6" x14ac:dyDescent="0.2">
      <c r="A13" s="10" t="str">
        <f>Overview!A13</f>
        <v>Bioturbation</v>
      </c>
      <c r="B13" s="10" t="s">
        <v>86</v>
      </c>
      <c r="C13" s="13"/>
      <c r="D13" s="13"/>
      <c r="E13" s="13"/>
      <c r="F13" s="13"/>
    </row>
    <row r="14" spans="1:6" x14ac:dyDescent="0.2">
      <c r="A14" s="10" t="str">
        <f>Overview!A14</f>
        <v>Bioturbation</v>
      </c>
      <c r="B14" s="10" t="s">
        <v>87</v>
      </c>
      <c r="C14" s="13">
        <v>1</v>
      </c>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v>1</v>
      </c>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50"/>
  <sheetViews>
    <sheetView workbookViewId="0">
      <selection activeCell="F42" sqref="F42"/>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32</v>
      </c>
      <c r="C1" s="14" t="s">
        <v>107</v>
      </c>
    </row>
    <row r="2" spans="1:6" x14ac:dyDescent="0.2">
      <c r="A2" s="9" t="s">
        <v>10</v>
      </c>
      <c r="B2" s="8" t="str">
        <f ca="1">INDIRECT("Papers!"&amp;"b"&amp;A1+1)&amp;" "&amp;INDIRECT("Papers!"&amp;"d"&amp;A1+1)&amp;" "&amp;INDIRECT("Papers!"&amp;"e"&amp;A1+1)</f>
        <v xml:space="preserve">Temme &amp; Vanwalleghem 2016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v>1</v>
      </c>
    </row>
    <row r="7" spans="1:6" x14ac:dyDescent="0.2">
      <c r="A7" s="10" t="str">
        <f>Overview!A7</f>
        <v>Deposition</v>
      </c>
      <c r="B7" s="10" t="s">
        <v>86</v>
      </c>
      <c r="C7" s="13"/>
      <c r="D7" s="13"/>
      <c r="E7" s="13"/>
      <c r="F7" s="13"/>
    </row>
    <row r="8" spans="1:6" x14ac:dyDescent="0.2">
      <c r="A8" s="10" t="str">
        <f>Overview!A8</f>
        <v>Deposition</v>
      </c>
      <c r="B8" s="10" t="s">
        <v>87</v>
      </c>
      <c r="C8" s="13"/>
      <c r="D8" s="13"/>
      <c r="E8" s="13"/>
      <c r="F8" s="13">
        <v>1</v>
      </c>
    </row>
    <row r="9" spans="1:6" x14ac:dyDescent="0.2">
      <c r="A9" s="10" t="str">
        <f>Overview!A9</f>
        <v>Physical weathering</v>
      </c>
      <c r="B9" s="10" t="s">
        <v>86</v>
      </c>
      <c r="C9" s="13"/>
      <c r="D9" s="13"/>
      <c r="E9" s="13"/>
      <c r="F9" s="13">
        <v>1</v>
      </c>
    </row>
    <row r="10" spans="1:6" x14ac:dyDescent="0.2">
      <c r="A10" s="10" t="str">
        <f>Overview!A10</f>
        <v>Physical weathering</v>
      </c>
      <c r="B10" s="10" t="s">
        <v>87</v>
      </c>
      <c r="C10" s="13"/>
      <c r="D10" s="13"/>
      <c r="E10" s="13"/>
      <c r="F10" s="13"/>
    </row>
    <row r="11" spans="1:6" x14ac:dyDescent="0.2">
      <c r="A11" s="10" t="str">
        <f>Overview!A11</f>
        <v>Chemical weathering</v>
      </c>
      <c r="B11" s="10" t="s">
        <v>86</v>
      </c>
      <c r="C11" s="13"/>
      <c r="D11" s="13"/>
      <c r="E11" s="13"/>
      <c r="F11" s="13">
        <v>1</v>
      </c>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c r="F13" s="13">
        <v>1</v>
      </c>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v>1</v>
      </c>
    </row>
    <row r="16" spans="1:6" x14ac:dyDescent="0.2">
      <c r="A16" s="10" t="str">
        <f>Overview!A16</f>
        <v>Melanization</v>
      </c>
      <c r="B16" s="10" t="s">
        <v>87</v>
      </c>
      <c r="C16" s="13"/>
      <c r="D16" s="13"/>
      <c r="E16" s="13"/>
      <c r="F16" s="13"/>
    </row>
    <row r="17" spans="1:6" x14ac:dyDescent="0.2">
      <c r="A17" s="10" t="str">
        <f>Overview!A17</f>
        <v>Argilluviation</v>
      </c>
      <c r="B17" s="10" t="s">
        <v>86</v>
      </c>
      <c r="C17" s="13"/>
      <c r="D17" s="13"/>
      <c r="E17" s="13"/>
      <c r="F17" s="13">
        <v>1</v>
      </c>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50"/>
  <sheetViews>
    <sheetView workbookViewId="0">
      <selection activeCell="F13" sqref="F13"/>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33</v>
      </c>
      <c r="C1" s="14" t="s">
        <v>107</v>
      </c>
    </row>
    <row r="2" spans="1:6" x14ac:dyDescent="0.2">
      <c r="A2" s="9" t="s">
        <v>10</v>
      </c>
      <c r="B2" s="8" t="str">
        <f ca="1">INDIRECT("Papers!"&amp;"b"&amp;A1+1)&amp;" "&amp;INDIRECT("Papers!"&amp;"d"&amp;A1+1)&amp;" "&amp;INDIRECT("Papers!"&amp;"e"&amp;A1+1)</f>
        <v xml:space="preserve">Zhang Slingerland Duffy 2016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v>1</v>
      </c>
    </row>
    <row r="7" spans="1:6" x14ac:dyDescent="0.2">
      <c r="A7" s="10" t="str">
        <f>Overview!A7</f>
        <v>Deposition</v>
      </c>
      <c r="B7" s="10" t="s">
        <v>86</v>
      </c>
      <c r="C7" s="13"/>
      <c r="D7" s="13"/>
      <c r="E7" s="13"/>
      <c r="F7" s="13"/>
    </row>
    <row r="8" spans="1:6" x14ac:dyDescent="0.2">
      <c r="A8" s="10" t="str">
        <f>Overview!A8</f>
        <v>Deposition</v>
      </c>
      <c r="B8" s="10" t="s">
        <v>87</v>
      </c>
      <c r="C8" s="13"/>
      <c r="D8" s="13"/>
      <c r="E8" s="13"/>
      <c r="F8" s="13">
        <v>1</v>
      </c>
    </row>
    <row r="9" spans="1:6" x14ac:dyDescent="0.2">
      <c r="A9" s="10" t="str">
        <f>Overview!A9</f>
        <v>Physical weathering</v>
      </c>
      <c r="B9" s="10" t="s">
        <v>86</v>
      </c>
      <c r="C9" s="13"/>
      <c r="D9" s="13"/>
      <c r="E9" s="13"/>
      <c r="F9" s="13">
        <v>1</v>
      </c>
    </row>
    <row r="10" spans="1:6" x14ac:dyDescent="0.2">
      <c r="A10" s="10" t="str">
        <f>Overview!A10</f>
        <v>Physical weathering</v>
      </c>
      <c r="B10" s="10" t="s">
        <v>87</v>
      </c>
      <c r="C10" s="13"/>
      <c r="D10" s="13"/>
      <c r="E10" s="13"/>
      <c r="F10" s="13"/>
    </row>
    <row r="11" spans="1:6" x14ac:dyDescent="0.2">
      <c r="A11" s="10" t="str">
        <f>Overview!A11</f>
        <v>Chemical weathering</v>
      </c>
      <c r="B11" s="10" t="s">
        <v>86</v>
      </c>
      <c r="C11" s="13"/>
      <c r="D11" s="13"/>
      <c r="E11" s="13"/>
      <c r="F11" s="13">
        <v>1</v>
      </c>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50"/>
  <sheetViews>
    <sheetView topLeftCell="A4" workbookViewId="0">
      <selection activeCell="E45" sqref="E45"/>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34</v>
      </c>
      <c r="C1" s="14" t="s">
        <v>107</v>
      </c>
    </row>
    <row r="2" spans="1:6" x14ac:dyDescent="0.2">
      <c r="A2" s="9" t="s">
        <v>10</v>
      </c>
      <c r="B2" s="8" t="str">
        <f ca="1">INDIRECT("Papers!"&amp;"b"&amp;A1+1)&amp;" "&amp;INDIRECT("Papers!"&amp;"d"&amp;A1+1)&amp;" "&amp;INDIRECT("Papers!"&amp;"e"&amp;A1+1)</f>
        <v xml:space="preserve">Wang et al 2015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v>1</v>
      </c>
      <c r="F5" s="13"/>
    </row>
    <row r="6" spans="1:6" x14ac:dyDescent="0.2">
      <c r="A6" s="10" t="str">
        <f>Overview!A6</f>
        <v>Erosion</v>
      </c>
      <c r="B6" s="10" t="s">
        <v>87</v>
      </c>
      <c r="C6" s="13"/>
      <c r="D6" s="13"/>
      <c r="E6" s="13"/>
      <c r="F6" s="13"/>
    </row>
    <row r="7" spans="1:6" x14ac:dyDescent="0.2">
      <c r="A7" s="10" t="str">
        <f>Overview!A7</f>
        <v>Deposition</v>
      </c>
      <c r="B7" s="10" t="s">
        <v>86</v>
      </c>
      <c r="C7" s="13"/>
      <c r="D7" s="13"/>
      <c r="E7" s="13">
        <v>1</v>
      </c>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c r="E16" s="13">
        <v>1</v>
      </c>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v>1</v>
      </c>
      <c r="F50" s="10"/>
    </row>
  </sheetData>
  <mergeCells count="1">
    <mergeCell ref="C3:F3"/>
  </mergeCells>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50"/>
  <sheetViews>
    <sheetView workbookViewId="0">
      <selection activeCell="E51" sqref="E51"/>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35</v>
      </c>
      <c r="C1" s="14" t="s">
        <v>107</v>
      </c>
    </row>
    <row r="2" spans="1:6" x14ac:dyDescent="0.2">
      <c r="A2" s="9" t="s">
        <v>10</v>
      </c>
      <c r="B2" s="8" t="str">
        <f ca="1">INDIRECT("Papers!"&amp;"b"&amp;A1+1)&amp;" "&amp;INDIRECT("Papers!"&amp;"d"&amp;A1+1)&amp;" "&amp;INDIRECT("Papers!"&amp;"e"&amp;A1+1)</f>
        <v xml:space="preserve">Campforts et al. 2016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v>1</v>
      </c>
      <c r="F6" s="13"/>
    </row>
    <row r="7" spans="1:6" x14ac:dyDescent="0.2">
      <c r="A7" s="10" t="str">
        <f>Overview!A7</f>
        <v>Deposition</v>
      </c>
      <c r="B7" s="10" t="s">
        <v>86</v>
      </c>
      <c r="C7" s="13"/>
      <c r="D7" s="13"/>
      <c r="E7" s="13"/>
      <c r="F7" s="13"/>
    </row>
    <row r="8" spans="1:6" x14ac:dyDescent="0.2">
      <c r="A8" s="10" t="str">
        <f>Overview!A8</f>
        <v>Deposition</v>
      </c>
      <c r="B8" s="10" t="s">
        <v>87</v>
      </c>
      <c r="C8" s="13"/>
      <c r="D8" s="13"/>
      <c r="E8" s="13">
        <v>1</v>
      </c>
      <c r="F8" s="13"/>
    </row>
    <row r="9" spans="1:6" x14ac:dyDescent="0.2">
      <c r="A9" s="10" t="str">
        <f>Overview!A9</f>
        <v>Physical weathering</v>
      </c>
      <c r="B9" s="10" t="s">
        <v>86</v>
      </c>
      <c r="C9" s="13"/>
      <c r="D9" s="13"/>
      <c r="E9" s="13">
        <v>1</v>
      </c>
      <c r="F9" s="13"/>
    </row>
    <row r="10" spans="1:6" x14ac:dyDescent="0.2">
      <c r="A10" s="10" t="str">
        <f>Overview!A10</f>
        <v>Physical weathering</v>
      </c>
      <c r="B10" s="10" t="s">
        <v>87</v>
      </c>
      <c r="C10" s="13"/>
      <c r="D10" s="13"/>
      <c r="E10" s="13"/>
      <c r="F10" s="13"/>
    </row>
    <row r="11" spans="1:6" x14ac:dyDescent="0.2">
      <c r="A11" s="10" t="str">
        <f>Overview!A11</f>
        <v>Chemical weathering</v>
      </c>
      <c r="B11" s="10" t="s">
        <v>86</v>
      </c>
      <c r="C11" s="13"/>
      <c r="D11" s="13"/>
      <c r="E11" s="13">
        <v>1</v>
      </c>
      <c r="F11" s="13"/>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v>1</v>
      </c>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c r="E16" s="13"/>
      <c r="F16" s="13"/>
    </row>
    <row r="17" spans="1:6" x14ac:dyDescent="0.2">
      <c r="A17" s="10" t="str">
        <f>Overview!A17</f>
        <v>Argilluviation</v>
      </c>
      <c r="B17" s="10" t="s">
        <v>86</v>
      </c>
      <c r="C17" s="13"/>
      <c r="D17" s="13"/>
      <c r="E17" s="13">
        <v>1</v>
      </c>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v>1</v>
      </c>
      <c r="F50" s="10"/>
    </row>
  </sheetData>
  <mergeCells count="1">
    <mergeCell ref="C3:F3"/>
  </mergeCells>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50"/>
  <sheetViews>
    <sheetView workbookViewId="0">
      <selection activeCell="F16" sqref="F16"/>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36</v>
      </c>
      <c r="C1" s="14" t="s">
        <v>107</v>
      </c>
    </row>
    <row r="2" spans="1:6" x14ac:dyDescent="0.2">
      <c r="A2" s="9" t="s">
        <v>10</v>
      </c>
      <c r="B2" s="8" t="str">
        <f ca="1">INDIRECT("Papers!"&amp;"b"&amp;A1+1)&amp;" "&amp;INDIRECT("Papers!"&amp;"d"&amp;A1+1)&amp;" "&amp;INDIRECT("Papers!"&amp;"e"&amp;A1+1)</f>
        <v xml:space="preserve">Bouchoms et al. 2017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v>1</v>
      </c>
    </row>
    <row r="6" spans="1:6" x14ac:dyDescent="0.2">
      <c r="A6" s="10" t="str">
        <f>Overview!A6</f>
        <v>Erosion</v>
      </c>
      <c r="B6" s="10" t="s">
        <v>87</v>
      </c>
      <c r="C6" s="13"/>
      <c r="D6" s="13"/>
      <c r="E6" s="13"/>
      <c r="F6" s="13"/>
    </row>
    <row r="7" spans="1:6" x14ac:dyDescent="0.2">
      <c r="A7" s="10" t="str">
        <f>Overview!A7</f>
        <v>Deposition</v>
      </c>
      <c r="B7" s="10" t="s">
        <v>86</v>
      </c>
      <c r="C7" s="13"/>
      <c r="D7" s="13"/>
      <c r="E7" s="13"/>
      <c r="F7" s="13">
        <v>1</v>
      </c>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v>1</v>
      </c>
    </row>
    <row r="16" spans="1:6" x14ac:dyDescent="0.2">
      <c r="A16" s="10" t="str">
        <f>Overview!A16</f>
        <v>Melanization</v>
      </c>
      <c r="B16" s="10" t="s">
        <v>87</v>
      </c>
      <c r="C16" s="13"/>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1</v>
      </c>
      <c r="C1" s="14" t="s">
        <v>107</v>
      </c>
    </row>
    <row r="2" spans="1:6" x14ac:dyDescent="0.2">
      <c r="A2" s="9" t="s">
        <v>10</v>
      </c>
      <c r="B2" s="8" t="str">
        <f ca="1">INDIRECT("Papers!"&amp;"b"&amp;A1+1)&amp;" "&amp;INDIRECT("Papers!"&amp;"d"&amp;A1+1)&amp;" "&amp;INDIRECT("Papers!"&amp;"e"&amp;A1+1)</f>
        <v>Hoosbeek &amp; Bryant 1994 1</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2"/>
      <c r="D5" s="12"/>
      <c r="E5" s="12"/>
      <c r="F5" s="12"/>
    </row>
    <row r="6" spans="1:6" x14ac:dyDescent="0.2">
      <c r="A6" s="10" t="str">
        <f>Overview!A6</f>
        <v>Erosion</v>
      </c>
      <c r="B6" s="10" t="s">
        <v>87</v>
      </c>
      <c r="C6" s="12"/>
      <c r="D6" s="12"/>
      <c r="E6" s="12"/>
      <c r="F6" s="12"/>
    </row>
    <row r="7" spans="1:6" x14ac:dyDescent="0.2">
      <c r="A7" s="10" t="str">
        <f>Overview!A7</f>
        <v>Deposition</v>
      </c>
      <c r="B7" s="10" t="s">
        <v>86</v>
      </c>
      <c r="C7" s="12"/>
      <c r="D7" s="12"/>
      <c r="E7" s="12"/>
      <c r="F7" s="12"/>
    </row>
    <row r="8" spans="1:6" x14ac:dyDescent="0.2">
      <c r="A8" s="10" t="str">
        <f>Overview!A8</f>
        <v>Deposition</v>
      </c>
      <c r="B8" s="10" t="s">
        <v>87</v>
      </c>
      <c r="C8" s="12"/>
      <c r="D8" s="12"/>
      <c r="E8" s="12"/>
      <c r="F8" s="12"/>
    </row>
    <row r="9" spans="1:6" x14ac:dyDescent="0.2">
      <c r="A9" s="10" t="str">
        <f>Overview!A9</f>
        <v>Physical weathering</v>
      </c>
      <c r="B9" s="10" t="s">
        <v>86</v>
      </c>
      <c r="C9" s="12"/>
      <c r="D9" s="12"/>
      <c r="E9" s="12"/>
      <c r="F9" s="12"/>
    </row>
    <row r="10" spans="1:6" x14ac:dyDescent="0.2">
      <c r="A10" s="10" t="str">
        <f>Overview!A10</f>
        <v>Physical weathering</v>
      </c>
      <c r="B10" s="10" t="s">
        <v>87</v>
      </c>
      <c r="C10" s="12"/>
      <c r="D10" s="12"/>
      <c r="E10" s="12"/>
      <c r="F10" s="12"/>
    </row>
    <row r="11" spans="1:6" x14ac:dyDescent="0.2">
      <c r="A11" s="10" t="str">
        <f>Overview!A11</f>
        <v>Chemical weathering</v>
      </c>
      <c r="B11" s="10" t="s">
        <v>86</v>
      </c>
      <c r="C11" s="12"/>
      <c r="D11" s="12"/>
      <c r="E11" s="12"/>
      <c r="F11" s="12"/>
    </row>
    <row r="12" spans="1:6" x14ac:dyDescent="0.2">
      <c r="A12" s="10" t="str">
        <f>Overview!A12</f>
        <v>Chemical weathering</v>
      </c>
      <c r="B12" s="10" t="s">
        <v>87</v>
      </c>
      <c r="C12" s="12"/>
      <c r="D12" s="12"/>
      <c r="E12" s="12"/>
      <c r="F12" s="12"/>
    </row>
    <row r="13" spans="1:6" x14ac:dyDescent="0.2">
      <c r="A13" s="10" t="str">
        <f>Overview!A13</f>
        <v>Bioturbation</v>
      </c>
      <c r="B13" s="10" t="s">
        <v>86</v>
      </c>
      <c r="C13" s="12"/>
      <c r="D13" s="12"/>
      <c r="E13" s="12"/>
      <c r="F13" s="12"/>
    </row>
    <row r="14" spans="1:6" x14ac:dyDescent="0.2">
      <c r="A14" s="10" t="str">
        <f>Overview!A14</f>
        <v>Bioturbation</v>
      </c>
      <c r="B14" s="10" t="s">
        <v>87</v>
      </c>
      <c r="C14" s="12"/>
      <c r="D14" s="12"/>
      <c r="E14" s="12"/>
      <c r="F14" s="12"/>
    </row>
    <row r="15" spans="1:6" x14ac:dyDescent="0.2">
      <c r="A15" s="10" t="str">
        <f>Overview!A15</f>
        <v>Melanization</v>
      </c>
      <c r="B15" s="10" t="s">
        <v>86</v>
      </c>
      <c r="C15" s="12"/>
      <c r="D15" s="12"/>
      <c r="E15" s="12"/>
      <c r="F15" s="12"/>
    </row>
    <row r="16" spans="1:6" x14ac:dyDescent="0.2">
      <c r="A16" s="10" t="str">
        <f>Overview!A16</f>
        <v>Melanization</v>
      </c>
      <c r="B16" s="10" t="s">
        <v>87</v>
      </c>
      <c r="C16" s="12"/>
      <c r="D16" s="12"/>
      <c r="E16" s="12"/>
      <c r="F16" s="12"/>
    </row>
    <row r="17" spans="1:6" x14ac:dyDescent="0.2">
      <c r="A17" s="10" t="str">
        <f>Overview!A17</f>
        <v>Argilluviation</v>
      </c>
      <c r="B17" s="10" t="s">
        <v>86</v>
      </c>
      <c r="C17" s="12"/>
      <c r="D17" s="12"/>
      <c r="E17" s="12"/>
      <c r="F17" s="12"/>
    </row>
    <row r="18" spans="1:6" x14ac:dyDescent="0.2">
      <c r="A18" s="10" t="str">
        <f>Overview!A18</f>
        <v>Argilluviation</v>
      </c>
      <c r="B18" s="10" t="s">
        <v>87</v>
      </c>
      <c r="C18" s="12"/>
      <c r="D18" s="12"/>
      <c r="E18" s="12"/>
      <c r="F18" s="12"/>
    </row>
    <row r="19" spans="1:6" x14ac:dyDescent="0.2">
      <c r="A19" s="10" t="str">
        <f>Overview!A19</f>
        <v>Calcification</v>
      </c>
      <c r="B19" s="10" t="s">
        <v>86</v>
      </c>
      <c r="C19" s="12"/>
      <c r="D19" s="12"/>
      <c r="E19" s="12"/>
      <c r="F19" s="12"/>
    </row>
    <row r="20" spans="1:6" x14ac:dyDescent="0.2">
      <c r="A20" s="10" t="str">
        <f>Overview!A20</f>
        <v>Calcification</v>
      </c>
      <c r="B20" s="10" t="s">
        <v>87</v>
      </c>
      <c r="C20" s="12"/>
      <c r="D20" s="12"/>
      <c r="E20" s="12"/>
      <c r="F20" s="12"/>
    </row>
    <row r="21" spans="1:6" x14ac:dyDescent="0.2">
      <c r="A21" s="10" t="str">
        <f>Overview!A21</f>
        <v>Base cation leaching</v>
      </c>
      <c r="B21" s="10" t="s">
        <v>86</v>
      </c>
      <c r="C21" s="12"/>
      <c r="D21" s="12"/>
      <c r="E21" s="12"/>
      <c r="F21" s="12"/>
    </row>
    <row r="22" spans="1:6" x14ac:dyDescent="0.2">
      <c r="A22" s="10" t="str">
        <f>Overview!A22</f>
        <v>Base cation leaching</v>
      </c>
      <c r="B22" s="10" t="s">
        <v>87</v>
      </c>
      <c r="C22" s="12">
        <v>1</v>
      </c>
      <c r="D22" s="12"/>
      <c r="E22" s="12"/>
      <c r="F22" s="12"/>
    </row>
    <row r="23" spans="1:6" x14ac:dyDescent="0.2">
      <c r="A23" s="10" t="str">
        <f>Overview!A23</f>
        <v>Biological enrichment of cations</v>
      </c>
      <c r="B23" s="10" t="s">
        <v>86</v>
      </c>
      <c r="C23" s="12"/>
      <c r="D23" s="12"/>
      <c r="E23" s="12"/>
      <c r="F23" s="12"/>
    </row>
    <row r="24" spans="1:6" x14ac:dyDescent="0.2">
      <c r="A24" s="10" t="str">
        <f>Overview!A24</f>
        <v>Biological enrichment of cations</v>
      </c>
      <c r="B24" s="10" t="s">
        <v>87</v>
      </c>
      <c r="C24" s="12"/>
      <c r="D24" s="12"/>
      <c r="E24" s="12"/>
      <c r="F24" s="12"/>
    </row>
    <row r="25" spans="1:6" x14ac:dyDescent="0.2">
      <c r="A25" s="10" t="str">
        <f>Overview!A25</f>
        <v>Ferralitization</v>
      </c>
      <c r="B25" s="10" t="s">
        <v>86</v>
      </c>
      <c r="C25" s="12"/>
      <c r="D25" s="12"/>
      <c r="E25" s="12"/>
      <c r="F25" s="12"/>
    </row>
    <row r="26" spans="1:6" x14ac:dyDescent="0.2">
      <c r="A26" s="10" t="str">
        <f>Overview!A26</f>
        <v>Ferralitization</v>
      </c>
      <c r="B26" s="10" t="s">
        <v>87</v>
      </c>
      <c r="C26" s="12"/>
      <c r="D26" s="12"/>
      <c r="E26" s="12"/>
      <c r="F26" s="12"/>
    </row>
    <row r="27" spans="1:6" x14ac:dyDescent="0.2">
      <c r="A27" s="10" t="str">
        <f>Overview!A27</f>
        <v>Anthrosolization</v>
      </c>
      <c r="B27" s="10" t="s">
        <v>86</v>
      </c>
      <c r="C27" s="12"/>
      <c r="D27" s="12"/>
      <c r="E27" s="12"/>
      <c r="F27" s="12"/>
    </row>
    <row r="28" spans="1:6" x14ac:dyDescent="0.2">
      <c r="A28" s="10" t="str">
        <f>Overview!A28</f>
        <v>Anthrosolization</v>
      </c>
      <c r="B28" s="10" t="s">
        <v>87</v>
      </c>
      <c r="C28" s="12"/>
      <c r="D28" s="12"/>
      <c r="E28" s="12"/>
      <c r="F28" s="12"/>
    </row>
    <row r="29" spans="1:6" x14ac:dyDescent="0.2">
      <c r="A29" s="10" t="str">
        <f>Overview!A29</f>
        <v>Gleization</v>
      </c>
      <c r="B29" s="10" t="s">
        <v>86</v>
      </c>
      <c r="C29" s="12"/>
      <c r="D29" s="12"/>
      <c r="E29" s="12"/>
      <c r="F29" s="12"/>
    </row>
    <row r="30" spans="1:6" x14ac:dyDescent="0.2">
      <c r="A30" s="10" t="str">
        <f>Overview!A30</f>
        <v>Gleization</v>
      </c>
      <c r="B30" s="10" t="s">
        <v>87</v>
      </c>
      <c r="C30" s="12"/>
      <c r="D30" s="12"/>
      <c r="E30" s="12"/>
      <c r="F30" s="12"/>
    </row>
    <row r="31" spans="1:6" x14ac:dyDescent="0.2">
      <c r="A31" s="10" t="str">
        <f>Overview!A31</f>
        <v>Silification</v>
      </c>
      <c r="B31" s="10" t="s">
        <v>86</v>
      </c>
      <c r="C31" s="12"/>
      <c r="D31" s="12"/>
      <c r="E31" s="12"/>
      <c r="F31" s="12"/>
    </row>
    <row r="32" spans="1:6" x14ac:dyDescent="0.2">
      <c r="A32" s="10" t="str">
        <f>Overview!A32</f>
        <v>Silification</v>
      </c>
      <c r="B32" s="10" t="s">
        <v>87</v>
      </c>
      <c r="C32" s="12"/>
      <c r="D32" s="12"/>
      <c r="E32" s="12"/>
      <c r="F32" s="12"/>
    </row>
    <row r="33" spans="1:6" x14ac:dyDescent="0.2">
      <c r="A33" s="10" t="str">
        <f>Overview!A33</f>
        <v>Paludization</v>
      </c>
      <c r="B33" s="10" t="s">
        <v>86</v>
      </c>
      <c r="C33" s="12"/>
      <c r="D33" s="12"/>
      <c r="E33" s="12"/>
      <c r="F33" s="12"/>
    </row>
    <row r="34" spans="1:6" x14ac:dyDescent="0.2">
      <c r="A34" s="10" t="str">
        <f>Overview!A34</f>
        <v>Paludization</v>
      </c>
      <c r="B34" s="10" t="s">
        <v>87</v>
      </c>
      <c r="C34" s="12"/>
      <c r="D34" s="12"/>
      <c r="E34" s="12"/>
      <c r="F34" s="12"/>
    </row>
    <row r="35" spans="1:6" x14ac:dyDescent="0.2">
      <c r="A35" s="10" t="str">
        <f>Overview!A35</f>
        <v>Vertization</v>
      </c>
      <c r="B35" s="10" t="s">
        <v>86</v>
      </c>
      <c r="C35" s="12"/>
      <c r="D35" s="12"/>
      <c r="E35" s="12"/>
      <c r="F35" s="12"/>
    </row>
    <row r="36" spans="1:6" x14ac:dyDescent="0.2">
      <c r="A36" s="10" t="str">
        <f>Overview!A36</f>
        <v>Vertization</v>
      </c>
      <c r="B36" s="10" t="s">
        <v>87</v>
      </c>
      <c r="C36" s="12"/>
      <c r="D36" s="12"/>
      <c r="E36" s="12"/>
      <c r="F36" s="12"/>
    </row>
    <row r="37" spans="1:6" x14ac:dyDescent="0.2">
      <c r="A37" s="10" t="str">
        <f>Overview!A37</f>
        <v>Andosolization</v>
      </c>
      <c r="B37" s="10" t="s">
        <v>86</v>
      </c>
      <c r="C37" s="12"/>
      <c r="D37" s="12"/>
      <c r="E37" s="12"/>
      <c r="F37" s="12"/>
    </row>
    <row r="38" spans="1:6" x14ac:dyDescent="0.2">
      <c r="A38" s="10" t="str">
        <f>Overview!A38</f>
        <v>Andosolization</v>
      </c>
      <c r="B38" s="10" t="s">
        <v>87</v>
      </c>
      <c r="C38" s="12"/>
      <c r="D38" s="12"/>
      <c r="E38" s="12"/>
      <c r="F38" s="12"/>
    </row>
    <row r="39" spans="1:6" x14ac:dyDescent="0.2">
      <c r="A39" s="10" t="str">
        <f>Overview!A39</f>
        <v>Podzolisation</v>
      </c>
      <c r="B39" s="10" t="s">
        <v>86</v>
      </c>
      <c r="C39" s="12"/>
      <c r="D39" s="12"/>
      <c r="E39" s="12"/>
      <c r="F39" s="12"/>
    </row>
    <row r="40" spans="1:6" x14ac:dyDescent="0.2">
      <c r="A40" s="10" t="str">
        <f>Overview!A40</f>
        <v>Podzolisation</v>
      </c>
      <c r="B40" s="10" t="s">
        <v>87</v>
      </c>
      <c r="C40" s="12">
        <v>1</v>
      </c>
      <c r="D40" s="12"/>
      <c r="E40" s="12"/>
      <c r="F40" s="12"/>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50"/>
  <sheetViews>
    <sheetView topLeftCell="A10" workbookViewId="0">
      <selection activeCell="C50" sqref="C50"/>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37</v>
      </c>
      <c r="C1" s="14" t="s">
        <v>107</v>
      </c>
    </row>
    <row r="2" spans="1:6" x14ac:dyDescent="0.2">
      <c r="A2" s="9" t="s">
        <v>10</v>
      </c>
      <c r="B2" s="8" t="str">
        <f ca="1">INDIRECT("Papers!"&amp;"b"&amp;A1+1)&amp;" "&amp;INDIRECT("Papers!"&amp;"d"&amp;A1+1)&amp;" "&amp;INDIRECT("Papers!"&amp;"e"&amp;A1+1)</f>
        <v xml:space="preserve">Finke et al. 2015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v>1</v>
      </c>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v>1</v>
      </c>
      <c r="D12" s="13"/>
      <c r="E12" s="13"/>
      <c r="F12" s="13"/>
    </row>
    <row r="13" spans="1:6" x14ac:dyDescent="0.2">
      <c r="A13" s="10" t="str">
        <f>Overview!A13</f>
        <v>Bioturbation</v>
      </c>
      <c r="B13" s="10" t="s">
        <v>86</v>
      </c>
      <c r="C13" s="13">
        <v>1</v>
      </c>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v>1</v>
      </c>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v>1</v>
      </c>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v>1</v>
      </c>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v>1</v>
      </c>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86</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86</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86</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86</v>
      </c>
      <c r="C47" s="12"/>
      <c r="D47" s="12"/>
      <c r="E47" s="12"/>
      <c r="F47" s="12"/>
    </row>
    <row r="48" spans="1:6" x14ac:dyDescent="0.2">
      <c r="A48" s="10" t="str">
        <f>Overview!A48</f>
        <v>Solodization</v>
      </c>
      <c r="B48" s="10" t="s">
        <v>87</v>
      </c>
      <c r="C48" s="12">
        <v>1</v>
      </c>
      <c r="D48" s="12"/>
      <c r="E48" s="12"/>
      <c r="F48" s="12"/>
    </row>
    <row r="49" spans="1:6" x14ac:dyDescent="0.2">
      <c r="A49" s="10">
        <f>Overview!A49</f>
        <v>0</v>
      </c>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50"/>
  <sheetViews>
    <sheetView topLeftCell="A25" workbookViewId="0">
      <selection activeCell="C51" sqref="C51"/>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38</v>
      </c>
      <c r="C1" s="14" t="s">
        <v>107</v>
      </c>
    </row>
    <row r="2" spans="1:6" x14ac:dyDescent="0.2">
      <c r="A2" s="9" t="s">
        <v>10</v>
      </c>
      <c r="B2" s="8" t="str">
        <f ca="1">INDIRECT("Papers!"&amp;"b"&amp;A1+1)&amp;" "&amp;INDIRECT("Papers!"&amp;"d"&amp;A1+1)&amp;" "&amp;INDIRECT("Papers!"&amp;"e"&amp;A1+1)</f>
        <v xml:space="preserve">Keyvanshokouhi et al 2016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v>1</v>
      </c>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v>1</v>
      </c>
      <c r="D12" s="13"/>
      <c r="E12" s="13"/>
      <c r="F12" s="13"/>
    </row>
    <row r="13" spans="1:6" x14ac:dyDescent="0.2">
      <c r="A13" s="10" t="str">
        <f>Overview!A13</f>
        <v>Bioturbation</v>
      </c>
      <c r="B13" s="10" t="s">
        <v>86</v>
      </c>
      <c r="C13" s="13">
        <v>1</v>
      </c>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v>1</v>
      </c>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v>1</v>
      </c>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v>1</v>
      </c>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v>1</v>
      </c>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v>1</v>
      </c>
      <c r="D48" s="12"/>
      <c r="E48" s="12"/>
      <c r="F48" s="12"/>
    </row>
    <row r="49" spans="1:6" x14ac:dyDescent="0.2">
      <c r="A49" s="10">
        <f>Overview!A49</f>
        <v>0</v>
      </c>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50"/>
  <sheetViews>
    <sheetView zoomScale="80" zoomScaleNormal="80" workbookViewId="0">
      <selection activeCell="C49" sqref="C49"/>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39</v>
      </c>
      <c r="C1" s="14" t="s">
        <v>107</v>
      </c>
    </row>
    <row r="2" spans="1:6" x14ac:dyDescent="0.2">
      <c r="A2" s="9" t="s">
        <v>10</v>
      </c>
      <c r="B2" s="8" t="str">
        <f ca="1">INDIRECT("Papers!"&amp;"b"&amp;A1+1)&amp;" "&amp;INDIRECT("Papers!"&amp;"d"&amp;A1+1)&amp;" "&amp;INDIRECT("Papers!"&amp;"e"&amp;A1+1)</f>
        <v xml:space="preserve">Finke et al. 2017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v>1</v>
      </c>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v>1</v>
      </c>
      <c r="D12" s="13"/>
      <c r="E12" s="13"/>
      <c r="F12" s="13"/>
    </row>
    <row r="13" spans="1:6" x14ac:dyDescent="0.2">
      <c r="A13" s="10" t="str">
        <f>Overview!A13</f>
        <v>Bioturbation</v>
      </c>
      <c r="B13" s="10" t="s">
        <v>86</v>
      </c>
      <c r="C13" s="13">
        <v>1</v>
      </c>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v>1</v>
      </c>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v>1</v>
      </c>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v>1</v>
      </c>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v>1</v>
      </c>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v>1</v>
      </c>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v>1</v>
      </c>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86</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86</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86</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86</v>
      </c>
      <c r="C47" s="12"/>
      <c r="D47" s="12"/>
      <c r="E47" s="12"/>
      <c r="F47" s="12"/>
    </row>
    <row r="48" spans="1:6" x14ac:dyDescent="0.2">
      <c r="A48" s="10" t="str">
        <f>Overview!A48</f>
        <v>Solodization</v>
      </c>
      <c r="B48" s="10" t="s">
        <v>87</v>
      </c>
      <c r="C48" s="12">
        <v>1</v>
      </c>
      <c r="D48" s="12"/>
      <c r="E48" s="12"/>
      <c r="F48" s="12"/>
    </row>
    <row r="49" spans="1:6" x14ac:dyDescent="0.2">
      <c r="A49" s="10">
        <f>Overview!A49</f>
        <v>0</v>
      </c>
    </row>
    <row r="50" spans="1:6" x14ac:dyDescent="0.2">
      <c r="A50" s="10" t="str">
        <f>Overview!A50</f>
        <v>Field testing</v>
      </c>
      <c r="C50" s="12">
        <v>1</v>
      </c>
      <c r="D50" s="10"/>
      <c r="E50" s="10"/>
      <c r="F50" s="10"/>
    </row>
  </sheetData>
  <mergeCells count="1">
    <mergeCell ref="C3:F3"/>
  </mergeCells>
  <pageMargins left="0.7" right="0.7" top="0.75" bottom="0.75" header="0.3" footer="0.3"/>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50"/>
  <sheetViews>
    <sheetView workbookViewId="0">
      <selection activeCell="A2" sqref="A2"/>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40</v>
      </c>
      <c r="C1" s="14" t="s">
        <v>107</v>
      </c>
    </row>
    <row r="2" spans="1:6" x14ac:dyDescent="0.2">
      <c r="A2" s="9" t="s">
        <v>10</v>
      </c>
      <c r="B2" s="8" t="str">
        <f ca="1">INDIRECT("Papers!"&amp;"b"&amp;A1+1)&amp;" "&amp;INDIRECT("Papers!"&amp;"d"&amp;A1+1)&amp;" "&amp;INDIRECT("Papers!"&amp;"e"&amp;A1+1)</f>
        <v xml:space="preserve">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c r="D10" s="13"/>
      <c r="E10" s="13"/>
      <c r="F10" s="13"/>
    </row>
    <row r="11" spans="1:6" x14ac:dyDescent="0.2">
      <c r="A11" s="10" t="str">
        <f>Overview!A11</f>
        <v>Chemical weathering</v>
      </c>
      <c r="B11" s="10" t="s">
        <v>86</v>
      </c>
      <c r="C11" s="13"/>
      <c r="D11" s="13"/>
      <c r="E11" s="13"/>
      <c r="F11" s="13"/>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2</v>
      </c>
      <c r="C1" s="14" t="s">
        <v>107</v>
      </c>
    </row>
    <row r="2" spans="1:6" x14ac:dyDescent="0.2">
      <c r="A2" s="9" t="s">
        <v>10</v>
      </c>
      <c r="B2" s="8" t="str">
        <f ca="1">INDIRECT("Papers!"&amp;"b"&amp;A1+1)&amp;" "&amp;INDIRECT("Papers!"&amp;"d"&amp;A1+1)&amp;" "&amp;INDIRECT("Papers!"&amp;"e"&amp;A1+1)</f>
        <v xml:space="preserve">Dietrich et al 1995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2"/>
      <c r="D5" s="12"/>
      <c r="E5" s="12"/>
      <c r="F5" s="12"/>
    </row>
    <row r="6" spans="1:6" x14ac:dyDescent="0.2">
      <c r="A6" s="10" t="str">
        <f>Overview!A6</f>
        <v>Erosion</v>
      </c>
      <c r="B6" s="10" t="s">
        <v>87</v>
      </c>
      <c r="C6" s="12"/>
      <c r="D6" s="12"/>
      <c r="E6" s="12">
        <v>1</v>
      </c>
      <c r="F6" s="12"/>
    </row>
    <row r="7" spans="1:6" x14ac:dyDescent="0.2">
      <c r="A7" s="10" t="str">
        <f>Overview!A7</f>
        <v>Deposition</v>
      </c>
      <c r="B7" s="10" t="s">
        <v>86</v>
      </c>
      <c r="C7" s="12"/>
      <c r="D7" s="12"/>
      <c r="E7" s="12"/>
      <c r="F7" s="12"/>
    </row>
    <row r="8" spans="1:6" x14ac:dyDescent="0.2">
      <c r="A8" s="10" t="str">
        <f>Overview!A8</f>
        <v>Deposition</v>
      </c>
      <c r="B8" s="10" t="s">
        <v>87</v>
      </c>
      <c r="C8" s="12"/>
      <c r="D8" s="12"/>
      <c r="E8" s="12">
        <v>1</v>
      </c>
      <c r="F8" s="12"/>
    </row>
    <row r="9" spans="1:6" x14ac:dyDescent="0.2">
      <c r="A9" s="10" t="str">
        <f>Overview!A9</f>
        <v>Physical weathering</v>
      </c>
      <c r="B9" s="10" t="s">
        <v>86</v>
      </c>
      <c r="C9" s="12"/>
      <c r="D9" s="12"/>
      <c r="E9" s="12">
        <v>1</v>
      </c>
      <c r="F9" s="12"/>
    </row>
    <row r="10" spans="1:6" x14ac:dyDescent="0.2">
      <c r="A10" s="10" t="str">
        <f>Overview!A10</f>
        <v>Physical weathering</v>
      </c>
      <c r="B10" s="10" t="s">
        <v>87</v>
      </c>
      <c r="C10" s="12"/>
      <c r="D10" s="12"/>
      <c r="E10" s="12"/>
      <c r="F10" s="12"/>
    </row>
    <row r="11" spans="1:6" x14ac:dyDescent="0.2">
      <c r="A11" s="10" t="str">
        <f>Overview!A11</f>
        <v>Chemical weathering</v>
      </c>
      <c r="B11" s="10" t="s">
        <v>86</v>
      </c>
      <c r="C11" s="12"/>
      <c r="D11" s="12"/>
      <c r="E11" s="12"/>
      <c r="F11" s="12"/>
    </row>
    <row r="12" spans="1:6" x14ac:dyDescent="0.2">
      <c r="A12" s="10" t="str">
        <f>Overview!A12</f>
        <v>Chemical weathering</v>
      </c>
      <c r="B12" s="10" t="s">
        <v>87</v>
      </c>
      <c r="C12" s="12"/>
      <c r="D12" s="12"/>
      <c r="E12" s="12"/>
      <c r="F12" s="12"/>
    </row>
    <row r="13" spans="1:6" x14ac:dyDescent="0.2">
      <c r="A13" s="10" t="str">
        <f>Overview!A13</f>
        <v>Bioturbation</v>
      </c>
      <c r="B13" s="10" t="s">
        <v>86</v>
      </c>
      <c r="C13" s="12"/>
      <c r="D13" s="12"/>
      <c r="E13" s="12"/>
      <c r="F13" s="12"/>
    </row>
    <row r="14" spans="1:6" x14ac:dyDescent="0.2">
      <c r="A14" s="10" t="str">
        <f>Overview!A14</f>
        <v>Bioturbation</v>
      </c>
      <c r="B14" s="10" t="s">
        <v>87</v>
      </c>
      <c r="C14" s="12"/>
      <c r="D14" s="12"/>
      <c r="E14" s="12"/>
      <c r="F14" s="12"/>
    </row>
    <row r="15" spans="1:6" x14ac:dyDescent="0.2">
      <c r="A15" s="10" t="str">
        <f>Overview!A15</f>
        <v>Melanization</v>
      </c>
      <c r="B15" s="10" t="s">
        <v>86</v>
      </c>
      <c r="C15" s="12"/>
      <c r="D15" s="12"/>
      <c r="E15" s="12"/>
      <c r="F15" s="12"/>
    </row>
    <row r="16" spans="1:6" x14ac:dyDescent="0.2">
      <c r="A16" s="10" t="str">
        <f>Overview!A16</f>
        <v>Melanization</v>
      </c>
      <c r="B16" s="10" t="s">
        <v>87</v>
      </c>
      <c r="C16" s="12"/>
      <c r="D16" s="12"/>
      <c r="E16" s="12"/>
      <c r="F16" s="12"/>
    </row>
    <row r="17" spans="1:6" x14ac:dyDescent="0.2">
      <c r="A17" s="10" t="str">
        <f>Overview!A17</f>
        <v>Argilluviation</v>
      </c>
      <c r="B17" s="10" t="s">
        <v>86</v>
      </c>
      <c r="C17" s="12"/>
      <c r="D17" s="12"/>
      <c r="E17" s="12"/>
      <c r="F17" s="12"/>
    </row>
    <row r="18" spans="1:6" x14ac:dyDescent="0.2">
      <c r="A18" s="10" t="str">
        <f>Overview!A18</f>
        <v>Argilluviation</v>
      </c>
      <c r="B18" s="10" t="s">
        <v>87</v>
      </c>
      <c r="C18" s="12"/>
      <c r="D18" s="12"/>
      <c r="E18" s="12"/>
      <c r="F18" s="12"/>
    </row>
    <row r="19" spans="1:6" x14ac:dyDescent="0.2">
      <c r="A19" s="10" t="str">
        <f>Overview!A19</f>
        <v>Calcification</v>
      </c>
      <c r="B19" s="10" t="s">
        <v>86</v>
      </c>
      <c r="C19" s="12"/>
      <c r="D19" s="12"/>
      <c r="E19" s="12"/>
      <c r="F19" s="12"/>
    </row>
    <row r="20" spans="1:6" x14ac:dyDescent="0.2">
      <c r="A20" s="10" t="str">
        <f>Overview!A20</f>
        <v>Calcification</v>
      </c>
      <c r="B20" s="10" t="s">
        <v>87</v>
      </c>
      <c r="C20" s="12"/>
      <c r="D20" s="12"/>
      <c r="E20" s="12"/>
      <c r="F20" s="12"/>
    </row>
    <row r="21" spans="1:6" x14ac:dyDescent="0.2">
      <c r="A21" s="10" t="str">
        <f>Overview!A21</f>
        <v>Base cation leaching</v>
      </c>
      <c r="B21" s="10" t="s">
        <v>86</v>
      </c>
      <c r="C21" s="12"/>
      <c r="D21" s="12"/>
      <c r="E21" s="12"/>
      <c r="F21" s="12"/>
    </row>
    <row r="22" spans="1:6" x14ac:dyDescent="0.2">
      <c r="A22" s="10" t="str">
        <f>Overview!A22</f>
        <v>Base cation leaching</v>
      </c>
      <c r="B22" s="10" t="s">
        <v>87</v>
      </c>
      <c r="C22" s="12"/>
      <c r="D22" s="12"/>
      <c r="E22" s="12"/>
      <c r="F22" s="12"/>
    </row>
    <row r="23" spans="1:6" x14ac:dyDescent="0.2">
      <c r="A23" s="10" t="str">
        <f>Overview!A23</f>
        <v>Biological enrichment of cations</v>
      </c>
      <c r="B23" s="10" t="s">
        <v>86</v>
      </c>
      <c r="C23" s="12"/>
      <c r="D23" s="12"/>
      <c r="E23" s="12"/>
      <c r="F23" s="12"/>
    </row>
    <row r="24" spans="1:6" x14ac:dyDescent="0.2">
      <c r="A24" s="10" t="str">
        <f>Overview!A24</f>
        <v>Biological enrichment of cations</v>
      </c>
      <c r="B24" s="10" t="s">
        <v>87</v>
      </c>
      <c r="C24" s="12"/>
      <c r="D24" s="12"/>
      <c r="E24" s="12"/>
      <c r="F24" s="12"/>
    </row>
    <row r="25" spans="1:6" x14ac:dyDescent="0.2">
      <c r="A25" s="10" t="str">
        <f>Overview!A25</f>
        <v>Ferralitization</v>
      </c>
      <c r="B25" s="10" t="s">
        <v>86</v>
      </c>
      <c r="C25" s="12"/>
      <c r="D25" s="12"/>
      <c r="E25" s="12"/>
      <c r="F25" s="12"/>
    </row>
    <row r="26" spans="1:6" x14ac:dyDescent="0.2">
      <c r="A26" s="10" t="str">
        <f>Overview!A26</f>
        <v>Ferralitization</v>
      </c>
      <c r="B26" s="10" t="s">
        <v>87</v>
      </c>
      <c r="C26" s="12"/>
      <c r="D26" s="12"/>
      <c r="E26" s="12"/>
      <c r="F26" s="12"/>
    </row>
    <row r="27" spans="1:6" x14ac:dyDescent="0.2">
      <c r="A27" s="10" t="str">
        <f>Overview!A27</f>
        <v>Anthrosolization</v>
      </c>
      <c r="B27" s="10" t="s">
        <v>86</v>
      </c>
      <c r="C27" s="12"/>
      <c r="D27" s="12"/>
      <c r="E27" s="12"/>
      <c r="F27" s="12"/>
    </row>
    <row r="28" spans="1:6" x14ac:dyDescent="0.2">
      <c r="A28" s="10" t="str">
        <f>Overview!A28</f>
        <v>Anthrosolization</v>
      </c>
      <c r="B28" s="10" t="s">
        <v>87</v>
      </c>
      <c r="C28" s="12"/>
      <c r="D28" s="12"/>
      <c r="E28" s="12"/>
      <c r="F28" s="12"/>
    </row>
    <row r="29" spans="1:6" x14ac:dyDescent="0.2">
      <c r="A29" s="10" t="str">
        <f>Overview!A29</f>
        <v>Gleization</v>
      </c>
      <c r="B29" s="10" t="s">
        <v>86</v>
      </c>
      <c r="C29" s="12"/>
      <c r="D29" s="12"/>
      <c r="E29" s="12"/>
      <c r="F29" s="12"/>
    </row>
    <row r="30" spans="1:6" x14ac:dyDescent="0.2">
      <c r="A30" s="10" t="str">
        <f>Overview!A30</f>
        <v>Gleization</v>
      </c>
      <c r="B30" s="10" t="s">
        <v>87</v>
      </c>
      <c r="C30" s="12"/>
      <c r="D30" s="12"/>
      <c r="E30" s="12"/>
      <c r="F30" s="12"/>
    </row>
    <row r="31" spans="1:6" x14ac:dyDescent="0.2">
      <c r="A31" s="10" t="str">
        <f>Overview!A31</f>
        <v>Silification</v>
      </c>
      <c r="B31" s="10" t="s">
        <v>86</v>
      </c>
      <c r="C31" s="12"/>
      <c r="D31" s="12"/>
      <c r="E31" s="12"/>
      <c r="F31" s="12"/>
    </row>
    <row r="32" spans="1:6" x14ac:dyDescent="0.2">
      <c r="A32" s="10" t="str">
        <f>Overview!A32</f>
        <v>Silification</v>
      </c>
      <c r="B32" s="10" t="s">
        <v>87</v>
      </c>
      <c r="C32" s="12"/>
      <c r="D32" s="12"/>
      <c r="E32" s="12"/>
      <c r="F32" s="12"/>
    </row>
    <row r="33" spans="1:6" x14ac:dyDescent="0.2">
      <c r="A33" s="10" t="str">
        <f>Overview!A33</f>
        <v>Paludization</v>
      </c>
      <c r="B33" s="10" t="s">
        <v>86</v>
      </c>
      <c r="C33" s="12"/>
      <c r="D33" s="12"/>
      <c r="E33" s="12"/>
      <c r="F33" s="12"/>
    </row>
    <row r="34" spans="1:6" x14ac:dyDescent="0.2">
      <c r="A34" s="10" t="str">
        <f>Overview!A34</f>
        <v>Paludization</v>
      </c>
      <c r="B34" s="10" t="s">
        <v>87</v>
      </c>
      <c r="C34" s="12"/>
      <c r="D34" s="12"/>
      <c r="E34" s="12"/>
      <c r="F34" s="12"/>
    </row>
    <row r="35" spans="1:6" x14ac:dyDescent="0.2">
      <c r="A35" s="10" t="str">
        <f>Overview!A35</f>
        <v>Vertization</v>
      </c>
      <c r="B35" s="10" t="s">
        <v>86</v>
      </c>
      <c r="C35" s="12"/>
      <c r="D35" s="12"/>
      <c r="E35" s="12"/>
      <c r="F35" s="12"/>
    </row>
    <row r="36" spans="1:6" x14ac:dyDescent="0.2">
      <c r="A36" s="10" t="str">
        <f>Overview!A36</f>
        <v>Vertization</v>
      </c>
      <c r="B36" s="10" t="s">
        <v>87</v>
      </c>
      <c r="C36" s="12"/>
      <c r="D36" s="12"/>
      <c r="E36" s="12"/>
      <c r="F36" s="12"/>
    </row>
    <row r="37" spans="1:6" x14ac:dyDescent="0.2">
      <c r="A37" s="10" t="str">
        <f>Overview!A37</f>
        <v>Andosolization</v>
      </c>
      <c r="B37" s="10" t="s">
        <v>86</v>
      </c>
      <c r="C37" s="12"/>
      <c r="D37" s="12"/>
      <c r="E37" s="12"/>
      <c r="F37" s="12"/>
    </row>
    <row r="38" spans="1:6" x14ac:dyDescent="0.2">
      <c r="A38" s="10" t="str">
        <f>Overview!A38</f>
        <v>Andosolization</v>
      </c>
      <c r="B38" s="10" t="s">
        <v>87</v>
      </c>
      <c r="C38" s="12"/>
      <c r="D38" s="12"/>
      <c r="E38" s="12"/>
      <c r="F38" s="12"/>
    </row>
    <row r="39" spans="1:6" x14ac:dyDescent="0.2">
      <c r="A39" s="10" t="str">
        <f>Overview!A39</f>
        <v>Podzolisation</v>
      </c>
      <c r="B39" s="10" t="s">
        <v>86</v>
      </c>
      <c r="C39" s="12"/>
      <c r="D39" s="12"/>
      <c r="E39" s="12"/>
      <c r="F39" s="12"/>
    </row>
    <row r="40" spans="1:6" x14ac:dyDescent="0.2">
      <c r="A40" s="10" t="str">
        <f>Overview!A40</f>
        <v>Podzolisation</v>
      </c>
      <c r="B40" s="10" t="s">
        <v>87</v>
      </c>
      <c r="C40" s="12"/>
      <c r="D40" s="12"/>
      <c r="E40" s="12"/>
      <c r="F40" s="12"/>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3</v>
      </c>
      <c r="C1" s="14" t="s">
        <v>107</v>
      </c>
    </row>
    <row r="2" spans="1:6" x14ac:dyDescent="0.2">
      <c r="A2" s="9" t="s">
        <v>10</v>
      </c>
      <c r="B2" s="8" t="str">
        <f ca="1">INDIRECT("Papers!"&amp;"b"&amp;A1+1)&amp;" "&amp;INDIRECT("Papers!"&amp;"d"&amp;A1+1)&amp;" "&amp;INDIRECT("Papers!"&amp;"e"&amp;A1+1)</f>
        <v xml:space="preserve">Minasny &amp; McBratney 1999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2"/>
      <c r="D5" s="12"/>
      <c r="E5" s="12"/>
      <c r="F5" s="12"/>
    </row>
    <row r="6" spans="1:6" x14ac:dyDescent="0.2">
      <c r="A6" s="10" t="str">
        <f>Overview!A6</f>
        <v>Erosion</v>
      </c>
      <c r="B6" s="10" t="s">
        <v>87</v>
      </c>
      <c r="C6" s="12"/>
      <c r="D6" s="12"/>
      <c r="E6" s="12">
        <v>1</v>
      </c>
      <c r="F6" s="12"/>
    </row>
    <row r="7" spans="1:6" x14ac:dyDescent="0.2">
      <c r="A7" s="10" t="str">
        <f>Overview!A7</f>
        <v>Deposition</v>
      </c>
      <c r="B7" s="10" t="s">
        <v>86</v>
      </c>
      <c r="C7" s="12"/>
      <c r="D7" s="12"/>
      <c r="E7" s="12"/>
      <c r="F7" s="12"/>
    </row>
    <row r="8" spans="1:6" x14ac:dyDescent="0.2">
      <c r="A8" s="10" t="str">
        <f>Overview!A8</f>
        <v>Deposition</v>
      </c>
      <c r="B8" s="10" t="s">
        <v>87</v>
      </c>
      <c r="C8" s="12"/>
      <c r="D8" s="12"/>
      <c r="E8" s="12">
        <v>1</v>
      </c>
      <c r="F8" s="12"/>
    </row>
    <row r="9" spans="1:6" x14ac:dyDescent="0.2">
      <c r="A9" s="10" t="str">
        <f>Overview!A9</f>
        <v>Physical weathering</v>
      </c>
      <c r="B9" s="10" t="s">
        <v>86</v>
      </c>
      <c r="C9" s="12"/>
      <c r="D9" s="12"/>
      <c r="E9" s="12">
        <v>1</v>
      </c>
      <c r="F9" s="12"/>
    </row>
    <row r="10" spans="1:6" x14ac:dyDescent="0.2">
      <c r="A10" s="10" t="str">
        <f>Overview!A10</f>
        <v>Physical weathering</v>
      </c>
      <c r="B10" s="10" t="s">
        <v>87</v>
      </c>
      <c r="C10" s="12"/>
      <c r="D10" s="12"/>
      <c r="E10" s="12"/>
      <c r="F10" s="12"/>
    </row>
    <row r="11" spans="1:6" x14ac:dyDescent="0.2">
      <c r="A11" s="10" t="str">
        <f>Overview!A11</f>
        <v>Chemical weathering</v>
      </c>
      <c r="B11" s="10" t="s">
        <v>86</v>
      </c>
      <c r="C11" s="12"/>
      <c r="D11" s="12"/>
      <c r="E11" s="12"/>
      <c r="F11" s="12"/>
    </row>
    <row r="12" spans="1:6" x14ac:dyDescent="0.2">
      <c r="A12" s="10" t="str">
        <f>Overview!A12</f>
        <v>Chemical weathering</v>
      </c>
      <c r="B12" s="10" t="s">
        <v>87</v>
      </c>
      <c r="C12" s="12"/>
      <c r="D12" s="12"/>
      <c r="E12" s="12"/>
      <c r="F12" s="12"/>
    </row>
    <row r="13" spans="1:6" x14ac:dyDescent="0.2">
      <c r="A13" s="10" t="str">
        <f>Overview!A13</f>
        <v>Bioturbation</v>
      </c>
      <c r="B13" s="10" t="s">
        <v>86</v>
      </c>
      <c r="C13" s="12"/>
      <c r="D13" s="12"/>
      <c r="E13" s="12"/>
      <c r="F13" s="12"/>
    </row>
    <row r="14" spans="1:6" x14ac:dyDescent="0.2">
      <c r="A14" s="10" t="str">
        <f>Overview!A14</f>
        <v>Bioturbation</v>
      </c>
      <c r="B14" s="10" t="s">
        <v>87</v>
      </c>
      <c r="C14" s="12"/>
      <c r="D14" s="12"/>
      <c r="E14" s="12"/>
      <c r="F14" s="12"/>
    </row>
    <row r="15" spans="1:6" x14ac:dyDescent="0.2">
      <c r="A15" s="10" t="str">
        <f>Overview!A15</f>
        <v>Melanization</v>
      </c>
      <c r="B15" s="10" t="s">
        <v>86</v>
      </c>
      <c r="C15" s="12"/>
      <c r="D15" s="12"/>
      <c r="E15" s="12"/>
      <c r="F15" s="12"/>
    </row>
    <row r="16" spans="1:6" x14ac:dyDescent="0.2">
      <c r="A16" s="10" t="str">
        <f>Overview!A16</f>
        <v>Melanization</v>
      </c>
      <c r="B16" s="10" t="s">
        <v>87</v>
      </c>
      <c r="C16" s="12"/>
      <c r="D16" s="12"/>
      <c r="E16" s="12"/>
      <c r="F16" s="12"/>
    </row>
    <row r="17" spans="1:6" x14ac:dyDescent="0.2">
      <c r="A17" s="10" t="str">
        <f>Overview!A17</f>
        <v>Argilluviation</v>
      </c>
      <c r="B17" s="10" t="s">
        <v>86</v>
      </c>
      <c r="C17" s="12"/>
      <c r="D17" s="12"/>
      <c r="E17" s="12"/>
      <c r="F17" s="12"/>
    </row>
    <row r="18" spans="1:6" x14ac:dyDescent="0.2">
      <c r="A18" s="10" t="str">
        <f>Overview!A18</f>
        <v>Argilluviation</v>
      </c>
      <c r="B18" s="10" t="s">
        <v>87</v>
      </c>
      <c r="C18" s="12"/>
      <c r="D18" s="12"/>
      <c r="E18" s="12"/>
      <c r="F18" s="12"/>
    </row>
    <row r="19" spans="1:6" x14ac:dyDescent="0.2">
      <c r="A19" s="10" t="str">
        <f>Overview!A19</f>
        <v>Calcification</v>
      </c>
      <c r="B19" s="10" t="s">
        <v>86</v>
      </c>
      <c r="C19" s="12"/>
      <c r="D19" s="12"/>
      <c r="E19" s="12"/>
      <c r="F19" s="12"/>
    </row>
    <row r="20" spans="1:6" x14ac:dyDescent="0.2">
      <c r="A20" s="10" t="str">
        <f>Overview!A20</f>
        <v>Calcification</v>
      </c>
      <c r="B20" s="10" t="s">
        <v>87</v>
      </c>
      <c r="C20" s="12"/>
      <c r="D20" s="12"/>
      <c r="E20" s="12"/>
      <c r="F20" s="12"/>
    </row>
    <row r="21" spans="1:6" x14ac:dyDescent="0.2">
      <c r="A21" s="10" t="str">
        <f>Overview!A21</f>
        <v>Base cation leaching</v>
      </c>
      <c r="B21" s="10" t="s">
        <v>86</v>
      </c>
      <c r="C21" s="12"/>
      <c r="D21" s="12"/>
      <c r="E21" s="12"/>
      <c r="F21" s="12"/>
    </row>
    <row r="22" spans="1:6" x14ac:dyDescent="0.2">
      <c r="A22" s="10" t="str">
        <f>Overview!A22</f>
        <v>Base cation leaching</v>
      </c>
      <c r="B22" s="10" t="s">
        <v>87</v>
      </c>
      <c r="C22" s="12"/>
      <c r="D22" s="12"/>
      <c r="E22" s="12"/>
      <c r="F22" s="12"/>
    </row>
    <row r="23" spans="1:6" x14ac:dyDescent="0.2">
      <c r="A23" s="10" t="str">
        <f>Overview!A23</f>
        <v>Biological enrichment of cations</v>
      </c>
      <c r="B23" s="10" t="s">
        <v>86</v>
      </c>
      <c r="C23" s="12"/>
      <c r="D23" s="12"/>
      <c r="E23" s="12"/>
      <c r="F23" s="12"/>
    </row>
    <row r="24" spans="1:6" x14ac:dyDescent="0.2">
      <c r="A24" s="10" t="str">
        <f>Overview!A24</f>
        <v>Biological enrichment of cations</v>
      </c>
      <c r="B24" s="10" t="s">
        <v>87</v>
      </c>
      <c r="C24" s="12"/>
      <c r="D24" s="12"/>
      <c r="E24" s="12"/>
      <c r="F24" s="12"/>
    </row>
    <row r="25" spans="1:6" x14ac:dyDescent="0.2">
      <c r="A25" s="10" t="str">
        <f>Overview!A25</f>
        <v>Ferralitization</v>
      </c>
      <c r="B25" s="10" t="s">
        <v>86</v>
      </c>
      <c r="C25" s="12"/>
      <c r="D25" s="12"/>
      <c r="E25" s="12"/>
      <c r="F25" s="12"/>
    </row>
    <row r="26" spans="1:6" x14ac:dyDescent="0.2">
      <c r="A26" s="10" t="str">
        <f>Overview!A26</f>
        <v>Ferralitization</v>
      </c>
      <c r="B26" s="10" t="s">
        <v>87</v>
      </c>
      <c r="C26" s="12"/>
      <c r="D26" s="12"/>
      <c r="E26" s="12"/>
      <c r="F26" s="12"/>
    </row>
    <row r="27" spans="1:6" x14ac:dyDescent="0.2">
      <c r="A27" s="10" t="str">
        <f>Overview!A27</f>
        <v>Anthrosolization</v>
      </c>
      <c r="B27" s="10" t="s">
        <v>86</v>
      </c>
      <c r="C27" s="12"/>
      <c r="D27" s="12"/>
      <c r="E27" s="12"/>
      <c r="F27" s="12"/>
    </row>
    <row r="28" spans="1:6" x14ac:dyDescent="0.2">
      <c r="A28" s="10" t="str">
        <f>Overview!A28</f>
        <v>Anthrosolization</v>
      </c>
      <c r="B28" s="10" t="s">
        <v>87</v>
      </c>
      <c r="C28" s="12"/>
      <c r="D28" s="12"/>
      <c r="E28" s="12"/>
      <c r="F28" s="12"/>
    </row>
    <row r="29" spans="1:6" x14ac:dyDescent="0.2">
      <c r="A29" s="10" t="str">
        <f>Overview!A29</f>
        <v>Gleization</v>
      </c>
      <c r="B29" s="10" t="s">
        <v>86</v>
      </c>
      <c r="C29" s="12"/>
      <c r="D29" s="12"/>
      <c r="E29" s="12"/>
      <c r="F29" s="12"/>
    </row>
    <row r="30" spans="1:6" x14ac:dyDescent="0.2">
      <c r="A30" s="10" t="str">
        <f>Overview!A30</f>
        <v>Gleization</v>
      </c>
      <c r="B30" s="10" t="s">
        <v>87</v>
      </c>
      <c r="C30" s="12"/>
      <c r="D30" s="12"/>
      <c r="E30" s="12"/>
      <c r="F30" s="12"/>
    </row>
    <row r="31" spans="1:6" x14ac:dyDescent="0.2">
      <c r="A31" s="10" t="str">
        <f>Overview!A31</f>
        <v>Silification</v>
      </c>
      <c r="B31" s="10" t="s">
        <v>86</v>
      </c>
      <c r="C31" s="12"/>
      <c r="D31" s="12"/>
      <c r="E31" s="12"/>
      <c r="F31" s="12"/>
    </row>
    <row r="32" spans="1:6" x14ac:dyDescent="0.2">
      <c r="A32" s="10" t="str">
        <f>Overview!A32</f>
        <v>Silification</v>
      </c>
      <c r="B32" s="10" t="s">
        <v>87</v>
      </c>
      <c r="C32" s="12"/>
      <c r="D32" s="12"/>
      <c r="E32" s="12"/>
      <c r="F32" s="12"/>
    </row>
    <row r="33" spans="1:6" x14ac:dyDescent="0.2">
      <c r="A33" s="10" t="str">
        <f>Overview!A33</f>
        <v>Paludization</v>
      </c>
      <c r="B33" s="10" t="s">
        <v>86</v>
      </c>
      <c r="C33" s="12"/>
      <c r="D33" s="12"/>
      <c r="E33" s="12"/>
      <c r="F33" s="12"/>
    </row>
    <row r="34" spans="1:6" x14ac:dyDescent="0.2">
      <c r="A34" s="10" t="str">
        <f>Overview!A34</f>
        <v>Paludization</v>
      </c>
      <c r="B34" s="10" t="s">
        <v>87</v>
      </c>
      <c r="C34" s="12"/>
      <c r="D34" s="12"/>
      <c r="E34" s="12"/>
      <c r="F34" s="12"/>
    </row>
    <row r="35" spans="1:6" x14ac:dyDescent="0.2">
      <c r="A35" s="10" t="str">
        <f>Overview!A35</f>
        <v>Vertization</v>
      </c>
      <c r="B35" s="10" t="s">
        <v>86</v>
      </c>
      <c r="C35" s="12"/>
      <c r="D35" s="12"/>
      <c r="E35" s="12"/>
      <c r="F35" s="12"/>
    </row>
    <row r="36" spans="1:6" x14ac:dyDescent="0.2">
      <c r="A36" s="10" t="str">
        <f>Overview!A36</f>
        <v>Vertization</v>
      </c>
      <c r="B36" s="10" t="s">
        <v>87</v>
      </c>
      <c r="C36" s="12"/>
      <c r="D36" s="12"/>
      <c r="E36" s="12"/>
      <c r="F36" s="12"/>
    </row>
    <row r="37" spans="1:6" x14ac:dyDescent="0.2">
      <c r="A37" s="10" t="str">
        <f>Overview!A37</f>
        <v>Andosolization</v>
      </c>
      <c r="B37" s="10" t="s">
        <v>86</v>
      </c>
      <c r="C37" s="12"/>
      <c r="D37" s="12"/>
      <c r="E37" s="12"/>
      <c r="F37" s="12"/>
    </row>
    <row r="38" spans="1:6" x14ac:dyDescent="0.2">
      <c r="A38" s="10" t="str">
        <f>Overview!A38</f>
        <v>Andosolization</v>
      </c>
      <c r="B38" s="10" t="s">
        <v>87</v>
      </c>
      <c r="C38" s="12"/>
      <c r="D38" s="12"/>
      <c r="E38" s="12"/>
      <c r="F38" s="12"/>
    </row>
    <row r="39" spans="1:6" x14ac:dyDescent="0.2">
      <c r="A39" s="10" t="str">
        <f>Overview!A39</f>
        <v>Podzolisation</v>
      </c>
      <c r="B39" s="10" t="s">
        <v>86</v>
      </c>
      <c r="C39" s="12"/>
      <c r="D39" s="12"/>
      <c r="E39" s="12"/>
      <c r="F39" s="12"/>
    </row>
    <row r="40" spans="1:6" x14ac:dyDescent="0.2">
      <c r="A40" s="10" t="str">
        <f>Overview!A40</f>
        <v>Podzolisation</v>
      </c>
      <c r="B40" s="10" t="s">
        <v>87</v>
      </c>
      <c r="C40" s="12"/>
      <c r="D40" s="12"/>
      <c r="E40" s="12"/>
      <c r="F40" s="12"/>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4</v>
      </c>
      <c r="C1" s="14" t="s">
        <v>107</v>
      </c>
    </row>
    <row r="2" spans="1:6" x14ac:dyDescent="0.2">
      <c r="A2" s="9" t="s">
        <v>10</v>
      </c>
      <c r="B2" s="8" t="str">
        <f ca="1">INDIRECT("Papers!"&amp;"b"&amp;A1+1)&amp;" "&amp;INDIRECT("Papers!"&amp;"d"&amp;A1+1)&amp;" "&amp;INDIRECT("Papers!"&amp;"e"&amp;A1+1)</f>
        <v xml:space="preserve">Minasny &amp; McBratney 2001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2"/>
      <c r="D5" s="12"/>
      <c r="E5" s="12"/>
      <c r="F5" s="12"/>
    </row>
    <row r="6" spans="1:6" x14ac:dyDescent="0.2">
      <c r="A6" s="10" t="str">
        <f>Overview!A6</f>
        <v>Erosion</v>
      </c>
      <c r="B6" s="10" t="s">
        <v>87</v>
      </c>
      <c r="C6" s="12"/>
      <c r="D6" s="12"/>
      <c r="E6" s="12">
        <v>1</v>
      </c>
      <c r="F6" s="12"/>
    </row>
    <row r="7" spans="1:6" x14ac:dyDescent="0.2">
      <c r="A7" s="10" t="str">
        <f>Overview!A7</f>
        <v>Deposition</v>
      </c>
      <c r="B7" s="10" t="s">
        <v>86</v>
      </c>
      <c r="C7" s="12"/>
      <c r="D7" s="12"/>
      <c r="E7" s="12"/>
      <c r="F7" s="12"/>
    </row>
    <row r="8" spans="1:6" x14ac:dyDescent="0.2">
      <c r="A8" s="10" t="str">
        <f>Overview!A8</f>
        <v>Deposition</v>
      </c>
      <c r="B8" s="10" t="s">
        <v>87</v>
      </c>
      <c r="C8" s="12"/>
      <c r="D8" s="12"/>
      <c r="E8" s="12">
        <v>1</v>
      </c>
      <c r="F8" s="12"/>
    </row>
    <row r="9" spans="1:6" x14ac:dyDescent="0.2">
      <c r="A9" s="10" t="str">
        <f>Overview!A9</f>
        <v>Physical weathering</v>
      </c>
      <c r="B9" s="10" t="s">
        <v>86</v>
      </c>
      <c r="C9" s="12"/>
      <c r="D9" s="12"/>
      <c r="E9" s="12">
        <v>1</v>
      </c>
      <c r="F9" s="12"/>
    </row>
    <row r="10" spans="1:6" x14ac:dyDescent="0.2">
      <c r="A10" s="10" t="str">
        <f>Overview!A10</f>
        <v>Physical weathering</v>
      </c>
      <c r="B10" s="10" t="s">
        <v>87</v>
      </c>
      <c r="C10" s="12"/>
      <c r="D10" s="12"/>
      <c r="E10" s="12"/>
      <c r="F10" s="12"/>
    </row>
    <row r="11" spans="1:6" x14ac:dyDescent="0.2">
      <c r="A11" s="10" t="str">
        <f>Overview!A11</f>
        <v>Chemical weathering</v>
      </c>
      <c r="B11" s="10" t="s">
        <v>86</v>
      </c>
      <c r="C11" s="12"/>
      <c r="D11" s="12"/>
      <c r="E11" s="12">
        <v>1</v>
      </c>
      <c r="F11" s="12"/>
    </row>
    <row r="12" spans="1:6" x14ac:dyDescent="0.2">
      <c r="A12" s="10" t="str">
        <f>Overview!A12</f>
        <v>Chemical weathering</v>
      </c>
      <c r="B12" s="10" t="s">
        <v>87</v>
      </c>
      <c r="C12" s="12"/>
      <c r="D12" s="12"/>
      <c r="E12" s="12"/>
      <c r="F12" s="12"/>
    </row>
    <row r="13" spans="1:6" x14ac:dyDescent="0.2">
      <c r="A13" s="10" t="str">
        <f>Overview!A13</f>
        <v>Bioturbation</v>
      </c>
      <c r="B13" s="10" t="s">
        <v>86</v>
      </c>
      <c r="C13" s="12"/>
      <c r="D13" s="12"/>
      <c r="E13" s="12"/>
      <c r="F13" s="12"/>
    </row>
    <row r="14" spans="1:6" x14ac:dyDescent="0.2">
      <c r="A14" s="10" t="str">
        <f>Overview!A14</f>
        <v>Bioturbation</v>
      </c>
      <c r="B14" s="10" t="s">
        <v>87</v>
      </c>
      <c r="C14" s="12"/>
      <c r="D14" s="12"/>
      <c r="E14" s="12"/>
      <c r="F14" s="12"/>
    </row>
    <row r="15" spans="1:6" x14ac:dyDescent="0.2">
      <c r="A15" s="10" t="str">
        <f>Overview!A15</f>
        <v>Melanization</v>
      </c>
      <c r="B15" s="10" t="s">
        <v>86</v>
      </c>
      <c r="C15" s="12"/>
      <c r="D15" s="12"/>
      <c r="E15" s="12"/>
      <c r="F15" s="12"/>
    </row>
    <row r="16" spans="1:6" x14ac:dyDescent="0.2">
      <c r="A16" s="10" t="str">
        <f>Overview!A16</f>
        <v>Melanization</v>
      </c>
      <c r="B16" s="10" t="s">
        <v>87</v>
      </c>
      <c r="C16" s="12"/>
      <c r="D16" s="12"/>
      <c r="E16" s="12"/>
      <c r="F16" s="12"/>
    </row>
    <row r="17" spans="1:6" x14ac:dyDescent="0.2">
      <c r="A17" s="10" t="str">
        <f>Overview!A17</f>
        <v>Argilluviation</v>
      </c>
      <c r="B17" s="10" t="s">
        <v>86</v>
      </c>
      <c r="C17" s="12"/>
      <c r="D17" s="12"/>
      <c r="E17" s="12"/>
      <c r="F17" s="12"/>
    </row>
    <row r="18" spans="1:6" x14ac:dyDescent="0.2">
      <c r="A18" s="10" t="str">
        <f>Overview!A18</f>
        <v>Argilluviation</v>
      </c>
      <c r="B18" s="10" t="s">
        <v>87</v>
      </c>
      <c r="C18" s="12"/>
      <c r="D18" s="12"/>
      <c r="E18" s="12"/>
      <c r="F18" s="12"/>
    </row>
    <row r="19" spans="1:6" x14ac:dyDescent="0.2">
      <c r="A19" s="10" t="str">
        <f>Overview!A19</f>
        <v>Calcification</v>
      </c>
      <c r="B19" s="10" t="s">
        <v>86</v>
      </c>
      <c r="C19" s="12"/>
      <c r="D19" s="12"/>
      <c r="E19" s="12"/>
      <c r="F19" s="12"/>
    </row>
    <row r="20" spans="1:6" x14ac:dyDescent="0.2">
      <c r="A20" s="10" t="str">
        <f>Overview!A20</f>
        <v>Calcification</v>
      </c>
      <c r="B20" s="10" t="s">
        <v>87</v>
      </c>
      <c r="C20" s="12"/>
      <c r="D20" s="12"/>
      <c r="E20" s="12"/>
      <c r="F20" s="12"/>
    </row>
    <row r="21" spans="1:6" x14ac:dyDescent="0.2">
      <c r="A21" s="10" t="str">
        <f>Overview!A21</f>
        <v>Base cation leaching</v>
      </c>
      <c r="B21" s="10" t="s">
        <v>86</v>
      </c>
      <c r="C21" s="12"/>
      <c r="D21" s="12"/>
      <c r="E21" s="12"/>
      <c r="F21" s="12"/>
    </row>
    <row r="22" spans="1:6" x14ac:dyDescent="0.2">
      <c r="A22" s="10" t="str">
        <f>Overview!A22</f>
        <v>Base cation leaching</v>
      </c>
      <c r="B22" s="10" t="s">
        <v>87</v>
      </c>
      <c r="C22" s="12"/>
      <c r="D22" s="12"/>
      <c r="E22" s="12"/>
      <c r="F22" s="12"/>
    </row>
    <row r="23" spans="1:6" x14ac:dyDescent="0.2">
      <c r="A23" s="10" t="str">
        <f>Overview!A23</f>
        <v>Biological enrichment of cations</v>
      </c>
      <c r="B23" s="10" t="s">
        <v>86</v>
      </c>
      <c r="C23" s="12"/>
      <c r="D23" s="12"/>
      <c r="E23" s="12"/>
      <c r="F23" s="12"/>
    </row>
    <row r="24" spans="1:6" x14ac:dyDescent="0.2">
      <c r="A24" s="10" t="str">
        <f>Overview!A24</f>
        <v>Biological enrichment of cations</v>
      </c>
      <c r="B24" s="10" t="s">
        <v>87</v>
      </c>
      <c r="C24" s="12"/>
      <c r="D24" s="12"/>
      <c r="E24" s="12"/>
      <c r="F24" s="12"/>
    </row>
    <row r="25" spans="1:6" x14ac:dyDescent="0.2">
      <c r="A25" s="10" t="str">
        <f>Overview!A25</f>
        <v>Ferralitization</v>
      </c>
      <c r="B25" s="10" t="s">
        <v>86</v>
      </c>
      <c r="C25" s="12"/>
      <c r="D25" s="12"/>
      <c r="E25" s="12"/>
      <c r="F25" s="12"/>
    </row>
    <row r="26" spans="1:6" x14ac:dyDescent="0.2">
      <c r="A26" s="10" t="str">
        <f>Overview!A26</f>
        <v>Ferralitization</v>
      </c>
      <c r="B26" s="10" t="s">
        <v>87</v>
      </c>
      <c r="C26" s="12"/>
      <c r="D26" s="12"/>
      <c r="E26" s="12"/>
      <c r="F26" s="12"/>
    </row>
    <row r="27" spans="1:6" x14ac:dyDescent="0.2">
      <c r="A27" s="10" t="str">
        <f>Overview!A27</f>
        <v>Anthrosolization</v>
      </c>
      <c r="B27" s="10" t="s">
        <v>86</v>
      </c>
      <c r="C27" s="12"/>
      <c r="D27" s="12"/>
      <c r="E27" s="12"/>
      <c r="F27" s="12"/>
    </row>
    <row r="28" spans="1:6" x14ac:dyDescent="0.2">
      <c r="A28" s="10" t="str">
        <f>Overview!A28</f>
        <v>Anthrosolization</v>
      </c>
      <c r="B28" s="10" t="s">
        <v>87</v>
      </c>
      <c r="C28" s="12"/>
      <c r="D28" s="12"/>
      <c r="E28" s="12"/>
      <c r="F28" s="12"/>
    </row>
    <row r="29" spans="1:6" x14ac:dyDescent="0.2">
      <c r="A29" s="10" t="str">
        <f>Overview!A29</f>
        <v>Gleization</v>
      </c>
      <c r="B29" s="10" t="s">
        <v>86</v>
      </c>
      <c r="C29" s="12"/>
      <c r="D29" s="12"/>
      <c r="E29" s="12"/>
      <c r="F29" s="12"/>
    </row>
    <row r="30" spans="1:6" x14ac:dyDescent="0.2">
      <c r="A30" s="10" t="str">
        <f>Overview!A30</f>
        <v>Gleization</v>
      </c>
      <c r="B30" s="10" t="s">
        <v>87</v>
      </c>
      <c r="C30" s="12"/>
      <c r="D30" s="12"/>
      <c r="E30" s="12"/>
      <c r="F30" s="12"/>
    </row>
    <row r="31" spans="1:6" x14ac:dyDescent="0.2">
      <c r="A31" s="10" t="str">
        <f>Overview!A31</f>
        <v>Silification</v>
      </c>
      <c r="B31" s="10" t="s">
        <v>86</v>
      </c>
      <c r="C31" s="12"/>
      <c r="D31" s="12"/>
      <c r="E31" s="12"/>
      <c r="F31" s="12"/>
    </row>
    <row r="32" spans="1:6" x14ac:dyDescent="0.2">
      <c r="A32" s="10" t="str">
        <f>Overview!A32</f>
        <v>Silification</v>
      </c>
      <c r="B32" s="10" t="s">
        <v>87</v>
      </c>
      <c r="C32" s="12"/>
      <c r="D32" s="12"/>
      <c r="E32" s="12"/>
      <c r="F32" s="12"/>
    </row>
    <row r="33" spans="1:6" x14ac:dyDescent="0.2">
      <c r="A33" s="10" t="str">
        <f>Overview!A33</f>
        <v>Paludization</v>
      </c>
      <c r="B33" s="10" t="s">
        <v>86</v>
      </c>
      <c r="C33" s="12"/>
      <c r="D33" s="12"/>
      <c r="E33" s="12"/>
      <c r="F33" s="12"/>
    </row>
    <row r="34" spans="1:6" x14ac:dyDescent="0.2">
      <c r="A34" s="10" t="str">
        <f>Overview!A34</f>
        <v>Paludization</v>
      </c>
      <c r="B34" s="10" t="s">
        <v>87</v>
      </c>
      <c r="C34" s="12"/>
      <c r="D34" s="12"/>
      <c r="E34" s="12"/>
      <c r="F34" s="12"/>
    </row>
    <row r="35" spans="1:6" x14ac:dyDescent="0.2">
      <c r="A35" s="10" t="str">
        <f>Overview!A35</f>
        <v>Vertization</v>
      </c>
      <c r="B35" s="10" t="s">
        <v>86</v>
      </c>
      <c r="C35" s="12"/>
      <c r="D35" s="12"/>
      <c r="E35" s="12"/>
      <c r="F35" s="12"/>
    </row>
    <row r="36" spans="1:6" x14ac:dyDescent="0.2">
      <c r="A36" s="10" t="str">
        <f>Overview!A36</f>
        <v>Vertization</v>
      </c>
      <c r="B36" s="10" t="s">
        <v>87</v>
      </c>
      <c r="C36" s="12"/>
      <c r="D36" s="12"/>
      <c r="E36" s="12"/>
      <c r="F36" s="12"/>
    </row>
    <row r="37" spans="1:6" x14ac:dyDescent="0.2">
      <c r="A37" s="10" t="str">
        <f>Overview!A37</f>
        <v>Andosolization</v>
      </c>
      <c r="B37" s="10" t="s">
        <v>86</v>
      </c>
      <c r="C37" s="12"/>
      <c r="D37" s="12"/>
      <c r="E37" s="12"/>
      <c r="F37" s="12"/>
    </row>
    <row r="38" spans="1:6" x14ac:dyDescent="0.2">
      <c r="A38" s="10" t="str">
        <f>Overview!A38</f>
        <v>Andosolization</v>
      </c>
      <c r="B38" s="10" t="s">
        <v>87</v>
      </c>
      <c r="C38" s="12"/>
      <c r="D38" s="12"/>
      <c r="E38" s="12"/>
      <c r="F38" s="12"/>
    </row>
    <row r="39" spans="1:6" x14ac:dyDescent="0.2">
      <c r="A39" s="10" t="str">
        <f>Overview!A39</f>
        <v>Podzolisation</v>
      </c>
      <c r="B39" s="10" t="s">
        <v>86</v>
      </c>
      <c r="C39" s="12"/>
      <c r="D39" s="12"/>
      <c r="E39" s="12"/>
      <c r="F39" s="12"/>
    </row>
    <row r="40" spans="1:6" x14ac:dyDescent="0.2">
      <c r="A40" s="10" t="str">
        <f>Overview!A40</f>
        <v>Podzolisation</v>
      </c>
      <c r="B40" s="10" t="s">
        <v>87</v>
      </c>
      <c r="C40" s="12"/>
      <c r="D40" s="12"/>
      <c r="E40" s="12"/>
      <c r="F40" s="12"/>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5</v>
      </c>
      <c r="C1" s="14" t="s">
        <v>107</v>
      </c>
    </row>
    <row r="2" spans="1:6" x14ac:dyDescent="0.2">
      <c r="A2" s="9" t="s">
        <v>10</v>
      </c>
      <c r="B2" s="8" t="str">
        <f ca="1">INDIRECT("Papers!"&amp;"b"&amp;A1+1)&amp;" "&amp;INDIRECT("Papers!"&amp;"d"&amp;A1+1)&amp;" "&amp;INDIRECT("Papers!"&amp;"e"&amp;A1+1)</f>
        <v xml:space="preserve">Rasmussen, Southard, Horwath 2005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2"/>
      <c r="D5" s="12"/>
      <c r="E5" s="12"/>
      <c r="F5" s="12"/>
    </row>
    <row r="6" spans="1:6" x14ac:dyDescent="0.2">
      <c r="A6" s="10" t="str">
        <f>Overview!A6</f>
        <v>Erosion</v>
      </c>
      <c r="B6" s="10" t="s">
        <v>87</v>
      </c>
      <c r="C6" s="12"/>
      <c r="D6" s="12"/>
      <c r="E6" s="12"/>
      <c r="F6" s="12"/>
    </row>
    <row r="7" spans="1:6" x14ac:dyDescent="0.2">
      <c r="A7" s="10" t="str">
        <f>Overview!A7</f>
        <v>Deposition</v>
      </c>
      <c r="B7" s="10" t="s">
        <v>86</v>
      </c>
      <c r="C7" s="12"/>
      <c r="D7" s="12"/>
      <c r="E7" s="12"/>
      <c r="F7" s="12"/>
    </row>
    <row r="8" spans="1:6" x14ac:dyDescent="0.2">
      <c r="A8" s="10" t="str">
        <f>Overview!A8</f>
        <v>Deposition</v>
      </c>
      <c r="B8" s="10" t="s">
        <v>87</v>
      </c>
      <c r="C8" s="12"/>
      <c r="D8" s="12"/>
      <c r="E8" s="12"/>
      <c r="F8" s="12"/>
    </row>
    <row r="9" spans="1:6" x14ac:dyDescent="0.2">
      <c r="A9" s="10" t="str">
        <f>Overview!A9</f>
        <v>Physical weathering</v>
      </c>
      <c r="B9" s="10" t="s">
        <v>86</v>
      </c>
      <c r="C9" s="12"/>
      <c r="D9" s="12"/>
      <c r="E9" s="12"/>
      <c r="F9" s="12"/>
    </row>
    <row r="10" spans="1:6" x14ac:dyDescent="0.2">
      <c r="A10" s="10" t="str">
        <f>Overview!A10</f>
        <v>Physical weathering</v>
      </c>
      <c r="B10" s="10" t="s">
        <v>87</v>
      </c>
      <c r="C10" s="12"/>
      <c r="D10" s="12"/>
      <c r="E10" s="12"/>
      <c r="F10" s="12"/>
    </row>
    <row r="11" spans="1:6" x14ac:dyDescent="0.2">
      <c r="A11" s="10" t="str">
        <f>Overview!A11</f>
        <v>Chemical weathering</v>
      </c>
      <c r="B11" s="10" t="s">
        <v>86</v>
      </c>
      <c r="C11" s="12"/>
      <c r="D11" s="12"/>
      <c r="E11" s="12"/>
      <c r="F11" s="12"/>
    </row>
    <row r="12" spans="1:6" x14ac:dyDescent="0.2">
      <c r="A12" s="10" t="str">
        <f>Overview!A12</f>
        <v>Chemical weathering</v>
      </c>
      <c r="B12" s="10" t="s">
        <v>87</v>
      </c>
      <c r="C12" s="12"/>
      <c r="D12" s="12"/>
      <c r="E12" s="12"/>
      <c r="F12" s="12"/>
    </row>
    <row r="13" spans="1:6" x14ac:dyDescent="0.2">
      <c r="A13" s="10" t="str">
        <f>Overview!A13</f>
        <v>Bioturbation</v>
      </c>
      <c r="B13" s="10" t="s">
        <v>86</v>
      </c>
      <c r="C13" s="12"/>
      <c r="D13" s="12"/>
      <c r="E13" s="12"/>
      <c r="F13" s="12"/>
    </row>
    <row r="14" spans="1:6" x14ac:dyDescent="0.2">
      <c r="A14" s="10" t="str">
        <f>Overview!A14</f>
        <v>Bioturbation</v>
      </c>
      <c r="B14" s="10" t="s">
        <v>87</v>
      </c>
      <c r="C14" s="12"/>
      <c r="D14" s="12"/>
      <c r="E14" s="12"/>
      <c r="F14" s="12"/>
    </row>
    <row r="15" spans="1:6" x14ac:dyDescent="0.2">
      <c r="A15" s="10" t="str">
        <f>Overview!A15</f>
        <v>Melanization</v>
      </c>
      <c r="B15" s="10" t="s">
        <v>86</v>
      </c>
      <c r="C15" s="12"/>
      <c r="D15" s="12">
        <v>1</v>
      </c>
      <c r="E15" s="12"/>
      <c r="F15" s="12"/>
    </row>
    <row r="16" spans="1:6" x14ac:dyDescent="0.2">
      <c r="A16" s="10" t="str">
        <f>Overview!A16</f>
        <v>Melanization</v>
      </c>
      <c r="B16" s="10" t="s">
        <v>87</v>
      </c>
      <c r="C16" s="12"/>
      <c r="D16" s="12"/>
      <c r="E16" s="12"/>
      <c r="F16" s="12"/>
    </row>
    <row r="17" spans="1:6" x14ac:dyDescent="0.2">
      <c r="A17" s="10" t="str">
        <f>Overview!A17</f>
        <v>Argilluviation</v>
      </c>
      <c r="B17" s="10" t="s">
        <v>86</v>
      </c>
      <c r="C17" s="12"/>
      <c r="D17" s="12"/>
      <c r="E17" s="12"/>
      <c r="F17" s="12"/>
    </row>
    <row r="18" spans="1:6" x14ac:dyDescent="0.2">
      <c r="A18" s="10" t="str">
        <f>Overview!A18</f>
        <v>Argilluviation</v>
      </c>
      <c r="B18" s="10" t="s">
        <v>87</v>
      </c>
      <c r="C18" s="12"/>
      <c r="D18" s="12"/>
      <c r="E18" s="12"/>
      <c r="F18" s="12"/>
    </row>
    <row r="19" spans="1:6" x14ac:dyDescent="0.2">
      <c r="A19" s="10" t="str">
        <f>Overview!A19</f>
        <v>Calcification</v>
      </c>
      <c r="B19" s="10" t="s">
        <v>86</v>
      </c>
      <c r="C19" s="12"/>
      <c r="D19" s="12"/>
      <c r="E19" s="12"/>
      <c r="F19" s="12"/>
    </row>
    <row r="20" spans="1:6" x14ac:dyDescent="0.2">
      <c r="A20" s="10" t="str">
        <f>Overview!A20</f>
        <v>Calcification</v>
      </c>
      <c r="B20" s="10" t="s">
        <v>87</v>
      </c>
      <c r="C20" s="12"/>
      <c r="D20" s="12"/>
      <c r="E20" s="12"/>
      <c r="F20" s="12"/>
    </row>
    <row r="21" spans="1:6" x14ac:dyDescent="0.2">
      <c r="A21" s="10" t="str">
        <f>Overview!A21</f>
        <v>Base cation leaching</v>
      </c>
      <c r="B21" s="10" t="s">
        <v>86</v>
      </c>
      <c r="C21" s="12"/>
      <c r="D21" s="12"/>
      <c r="E21" s="12"/>
      <c r="F21" s="12"/>
    </row>
    <row r="22" spans="1:6" x14ac:dyDescent="0.2">
      <c r="A22" s="10" t="str">
        <f>Overview!A22</f>
        <v>Base cation leaching</v>
      </c>
      <c r="B22" s="10" t="s">
        <v>87</v>
      </c>
      <c r="C22" s="12"/>
      <c r="D22" s="12"/>
      <c r="E22" s="12"/>
      <c r="F22" s="12"/>
    </row>
    <row r="23" spans="1:6" x14ac:dyDescent="0.2">
      <c r="A23" s="10" t="str">
        <f>Overview!A23</f>
        <v>Biological enrichment of cations</v>
      </c>
      <c r="B23" s="10" t="s">
        <v>86</v>
      </c>
      <c r="C23" s="12"/>
      <c r="D23" s="12"/>
      <c r="E23" s="12"/>
      <c r="F23" s="12"/>
    </row>
    <row r="24" spans="1:6" x14ac:dyDescent="0.2">
      <c r="A24" s="10" t="str">
        <f>Overview!A24</f>
        <v>Biological enrichment of cations</v>
      </c>
      <c r="B24" s="10" t="s">
        <v>87</v>
      </c>
      <c r="C24" s="12"/>
      <c r="D24" s="12"/>
      <c r="E24" s="12"/>
      <c r="F24" s="12"/>
    </row>
    <row r="25" spans="1:6" x14ac:dyDescent="0.2">
      <c r="A25" s="10" t="str">
        <f>Overview!A25</f>
        <v>Ferralitization</v>
      </c>
      <c r="B25" s="10" t="s">
        <v>86</v>
      </c>
      <c r="C25" s="12"/>
      <c r="D25" s="12">
        <v>1</v>
      </c>
      <c r="E25" s="12"/>
      <c r="F25" s="12"/>
    </row>
    <row r="26" spans="1:6" x14ac:dyDescent="0.2">
      <c r="A26" s="10" t="str">
        <f>Overview!A26</f>
        <v>Ferralitization</v>
      </c>
      <c r="B26" s="10" t="s">
        <v>87</v>
      </c>
      <c r="C26" s="12"/>
      <c r="D26" s="12"/>
      <c r="E26" s="12"/>
      <c r="F26" s="12"/>
    </row>
    <row r="27" spans="1:6" x14ac:dyDescent="0.2">
      <c r="A27" s="10" t="str">
        <f>Overview!A27</f>
        <v>Anthrosolization</v>
      </c>
      <c r="B27" s="10" t="s">
        <v>86</v>
      </c>
      <c r="C27" s="12"/>
      <c r="D27" s="12"/>
      <c r="E27" s="12"/>
      <c r="F27" s="12"/>
    </row>
    <row r="28" spans="1:6" x14ac:dyDescent="0.2">
      <c r="A28" s="10" t="str">
        <f>Overview!A28</f>
        <v>Anthrosolization</v>
      </c>
      <c r="B28" s="10" t="s">
        <v>87</v>
      </c>
      <c r="C28" s="12"/>
      <c r="D28" s="12"/>
      <c r="E28" s="12"/>
      <c r="F28" s="12"/>
    </row>
    <row r="29" spans="1:6" x14ac:dyDescent="0.2">
      <c r="A29" s="10" t="str">
        <f>Overview!A29</f>
        <v>Gleization</v>
      </c>
      <c r="B29" s="10" t="s">
        <v>86</v>
      </c>
      <c r="C29" s="12"/>
      <c r="D29" s="12"/>
      <c r="E29" s="12"/>
      <c r="F29" s="12"/>
    </row>
    <row r="30" spans="1:6" x14ac:dyDescent="0.2">
      <c r="A30" s="10" t="str">
        <f>Overview!A30</f>
        <v>Gleization</v>
      </c>
      <c r="B30" s="10" t="s">
        <v>87</v>
      </c>
      <c r="C30" s="12"/>
      <c r="D30" s="12"/>
      <c r="E30" s="12"/>
      <c r="F30" s="12"/>
    </row>
    <row r="31" spans="1:6" x14ac:dyDescent="0.2">
      <c r="A31" s="10" t="str">
        <f>Overview!A31</f>
        <v>Silification</v>
      </c>
      <c r="B31" s="10" t="s">
        <v>86</v>
      </c>
      <c r="C31" s="12"/>
      <c r="D31" s="12"/>
      <c r="E31" s="12"/>
      <c r="F31" s="12"/>
    </row>
    <row r="32" spans="1:6" x14ac:dyDescent="0.2">
      <c r="A32" s="10" t="str">
        <f>Overview!A32</f>
        <v>Silification</v>
      </c>
      <c r="B32" s="10" t="s">
        <v>87</v>
      </c>
      <c r="C32" s="12"/>
      <c r="D32" s="12"/>
      <c r="E32" s="12"/>
      <c r="F32" s="12"/>
    </row>
    <row r="33" spans="1:6" x14ac:dyDescent="0.2">
      <c r="A33" s="10" t="str">
        <f>Overview!A33</f>
        <v>Paludization</v>
      </c>
      <c r="B33" s="10" t="s">
        <v>86</v>
      </c>
      <c r="C33" s="12"/>
      <c r="D33" s="12"/>
      <c r="E33" s="12"/>
      <c r="F33" s="12"/>
    </row>
    <row r="34" spans="1:6" x14ac:dyDescent="0.2">
      <c r="A34" s="10" t="str">
        <f>Overview!A34</f>
        <v>Paludization</v>
      </c>
      <c r="B34" s="10" t="s">
        <v>87</v>
      </c>
      <c r="C34" s="12"/>
      <c r="D34" s="12"/>
      <c r="E34" s="12"/>
      <c r="F34" s="12"/>
    </row>
    <row r="35" spans="1:6" x14ac:dyDescent="0.2">
      <c r="A35" s="10" t="str">
        <f>Overview!A35</f>
        <v>Vertization</v>
      </c>
      <c r="B35" s="10" t="s">
        <v>86</v>
      </c>
      <c r="C35" s="12"/>
      <c r="D35" s="12"/>
      <c r="E35" s="12"/>
      <c r="F35" s="12"/>
    </row>
    <row r="36" spans="1:6" x14ac:dyDescent="0.2">
      <c r="A36" s="10" t="str">
        <f>Overview!A36</f>
        <v>Vertization</v>
      </c>
      <c r="B36" s="10" t="s">
        <v>87</v>
      </c>
      <c r="C36" s="12"/>
      <c r="D36" s="12"/>
      <c r="E36" s="12"/>
      <c r="F36" s="12"/>
    </row>
    <row r="37" spans="1:6" x14ac:dyDescent="0.2">
      <c r="A37" s="10" t="str">
        <f>Overview!A37</f>
        <v>Andosolization</v>
      </c>
      <c r="B37" s="10" t="s">
        <v>86</v>
      </c>
      <c r="C37" s="12"/>
      <c r="D37" s="12"/>
      <c r="E37" s="12"/>
      <c r="F37" s="12"/>
    </row>
    <row r="38" spans="1:6" x14ac:dyDescent="0.2">
      <c r="A38" s="10" t="str">
        <f>Overview!A38</f>
        <v>Andosolization</v>
      </c>
      <c r="B38" s="10" t="s">
        <v>87</v>
      </c>
      <c r="C38" s="12"/>
      <c r="D38" s="12"/>
      <c r="E38" s="12"/>
      <c r="F38" s="12"/>
    </row>
    <row r="39" spans="1:6" x14ac:dyDescent="0.2">
      <c r="A39" s="10" t="str">
        <f>Overview!A39</f>
        <v>Podzolisation</v>
      </c>
      <c r="B39" s="10" t="s">
        <v>86</v>
      </c>
      <c r="C39" s="12"/>
      <c r="D39" s="12"/>
      <c r="E39" s="12"/>
      <c r="F39" s="12"/>
    </row>
    <row r="40" spans="1:6" x14ac:dyDescent="0.2">
      <c r="A40" s="10" t="str">
        <f>Overview!A40</f>
        <v>Podzolisation</v>
      </c>
      <c r="B40" s="10" t="s">
        <v>87</v>
      </c>
      <c r="C40" s="12"/>
      <c r="D40" s="12"/>
      <c r="E40" s="12"/>
      <c r="F40" s="12"/>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v>1</v>
      </c>
      <c r="E50" s="10"/>
      <c r="F50" s="10"/>
    </row>
  </sheetData>
  <mergeCells count="1">
    <mergeCell ref="C3:F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0"/>
  <sheetViews>
    <sheetView workbookViewId="0">
      <selection activeCell="A41" sqref="A41:XFD48"/>
    </sheetView>
  </sheetViews>
  <sheetFormatPr defaultRowHeight="11.25" x14ac:dyDescent="0.2"/>
  <cols>
    <col min="1" max="1" width="23" style="8" bestFit="1" customWidth="1"/>
    <col min="2" max="2" width="11.42578125" style="8" customWidth="1"/>
    <col min="3" max="6" width="14.7109375" style="8" customWidth="1"/>
    <col min="7" max="16384" width="9.140625" style="8"/>
  </cols>
  <sheetData>
    <row r="1" spans="1:6" x14ac:dyDescent="0.2">
      <c r="A1" s="8">
        <v>6</v>
      </c>
      <c r="C1" s="14" t="s">
        <v>107</v>
      </c>
    </row>
    <row r="2" spans="1:6" x14ac:dyDescent="0.2">
      <c r="A2" s="9" t="s">
        <v>10</v>
      </c>
      <c r="B2" s="8" t="str">
        <f ca="1">INDIRECT("Papers!"&amp;"b"&amp;A1+1)&amp;" "&amp;INDIRECT("Papers!"&amp;"d"&amp;A1+1)&amp;" "&amp;INDIRECT("Papers!"&amp;"e"&amp;A1+1)</f>
        <v xml:space="preserve">Rasmussen &amp; Tabor 2007 </v>
      </c>
    </row>
    <row r="3" spans="1:6" x14ac:dyDescent="0.2">
      <c r="C3" s="51" t="s">
        <v>110</v>
      </c>
      <c r="D3" s="51"/>
      <c r="E3" s="51"/>
      <c r="F3" s="51"/>
    </row>
    <row r="4" spans="1:6" x14ac:dyDescent="0.2">
      <c r="A4" s="9" t="s">
        <v>84</v>
      </c>
      <c r="B4" s="9" t="s">
        <v>106</v>
      </c>
      <c r="C4" s="11" t="s">
        <v>88</v>
      </c>
      <c r="D4" s="11" t="s">
        <v>89</v>
      </c>
      <c r="E4" s="11" t="s">
        <v>90</v>
      </c>
      <c r="F4" s="11" t="s">
        <v>91</v>
      </c>
    </row>
    <row r="5" spans="1:6" x14ac:dyDescent="0.2">
      <c r="A5" s="10" t="str">
        <f>Overview!A5</f>
        <v>Erosion</v>
      </c>
      <c r="B5" s="10" t="s">
        <v>86</v>
      </c>
      <c r="C5" s="13"/>
      <c r="D5" s="13"/>
      <c r="E5" s="13"/>
      <c r="F5" s="13"/>
    </row>
    <row r="6" spans="1:6" x14ac:dyDescent="0.2">
      <c r="A6" s="10" t="str">
        <f>Overview!A6</f>
        <v>Erosion</v>
      </c>
      <c r="B6" s="10" t="s">
        <v>87</v>
      </c>
      <c r="C6" s="13"/>
      <c r="D6" s="13"/>
      <c r="E6" s="13"/>
      <c r="F6" s="13"/>
    </row>
    <row r="7" spans="1:6" x14ac:dyDescent="0.2">
      <c r="A7" s="10" t="str">
        <f>Overview!A7</f>
        <v>Deposition</v>
      </c>
      <c r="B7" s="10" t="s">
        <v>86</v>
      </c>
      <c r="C7" s="13"/>
      <c r="D7" s="13"/>
      <c r="E7" s="13"/>
      <c r="F7" s="13"/>
    </row>
    <row r="8" spans="1:6" x14ac:dyDescent="0.2">
      <c r="A8" s="10" t="str">
        <f>Overview!A8</f>
        <v>Deposition</v>
      </c>
      <c r="B8" s="10" t="s">
        <v>87</v>
      </c>
      <c r="C8" s="13"/>
      <c r="D8" s="13"/>
      <c r="E8" s="13"/>
      <c r="F8" s="13"/>
    </row>
    <row r="9" spans="1:6" x14ac:dyDescent="0.2">
      <c r="A9" s="10" t="str">
        <f>Overview!A9</f>
        <v>Physical weathering</v>
      </c>
      <c r="B9" s="10" t="s">
        <v>86</v>
      </c>
      <c r="C9" s="13"/>
      <c r="D9" s="13"/>
      <c r="E9" s="13"/>
      <c r="F9" s="13"/>
    </row>
    <row r="10" spans="1:6" x14ac:dyDescent="0.2">
      <c r="A10" s="10" t="str">
        <f>Overview!A10</f>
        <v>Physical weathering</v>
      </c>
      <c r="B10" s="10" t="s">
        <v>87</v>
      </c>
      <c r="C10" s="13"/>
      <c r="D10" s="13"/>
      <c r="E10" s="13"/>
      <c r="F10" s="13"/>
    </row>
    <row r="11" spans="1:6" x14ac:dyDescent="0.2">
      <c r="A11" s="10" t="str">
        <f>Overview!A11</f>
        <v>Chemical weathering</v>
      </c>
      <c r="B11" s="10" t="s">
        <v>86</v>
      </c>
      <c r="C11" s="13"/>
      <c r="D11" s="13">
        <v>1</v>
      </c>
      <c r="E11" s="13"/>
      <c r="F11" s="13"/>
    </row>
    <row r="12" spans="1:6" x14ac:dyDescent="0.2">
      <c r="A12" s="10" t="str">
        <f>Overview!A12</f>
        <v>Chemical weathering</v>
      </c>
      <c r="B12" s="10" t="s">
        <v>87</v>
      </c>
      <c r="C12" s="13"/>
      <c r="D12" s="13"/>
      <c r="E12" s="13"/>
      <c r="F12" s="13"/>
    </row>
    <row r="13" spans="1:6" x14ac:dyDescent="0.2">
      <c r="A13" s="10" t="str">
        <f>Overview!A13</f>
        <v>Bioturbation</v>
      </c>
      <c r="B13" s="10" t="s">
        <v>86</v>
      </c>
      <c r="C13" s="13"/>
      <c r="D13" s="13"/>
      <c r="E13" s="13"/>
      <c r="F13" s="13"/>
    </row>
    <row r="14" spans="1:6" x14ac:dyDescent="0.2">
      <c r="A14" s="10" t="str">
        <f>Overview!A14</f>
        <v>Bioturbation</v>
      </c>
      <c r="B14" s="10" t="s">
        <v>87</v>
      </c>
      <c r="C14" s="13"/>
      <c r="D14" s="13"/>
      <c r="E14" s="13"/>
      <c r="F14" s="13"/>
    </row>
    <row r="15" spans="1:6" x14ac:dyDescent="0.2">
      <c r="A15" s="10" t="str">
        <f>Overview!A15</f>
        <v>Melanization</v>
      </c>
      <c r="B15" s="10" t="s">
        <v>86</v>
      </c>
      <c r="C15" s="13"/>
      <c r="D15" s="13"/>
      <c r="E15" s="13"/>
      <c r="F15" s="13"/>
    </row>
    <row r="16" spans="1:6" x14ac:dyDescent="0.2">
      <c r="A16" s="10" t="str">
        <f>Overview!A16</f>
        <v>Melanization</v>
      </c>
      <c r="B16" s="10" t="s">
        <v>87</v>
      </c>
      <c r="C16" s="13"/>
      <c r="D16" s="13"/>
      <c r="E16" s="13"/>
      <c r="F16" s="13"/>
    </row>
    <row r="17" spans="1:6" x14ac:dyDescent="0.2">
      <c r="A17" s="10" t="str">
        <f>Overview!A17</f>
        <v>Argilluviation</v>
      </c>
      <c r="B17" s="10" t="s">
        <v>86</v>
      </c>
      <c r="C17" s="13"/>
      <c r="D17" s="13"/>
      <c r="E17" s="13"/>
      <c r="F17" s="13"/>
    </row>
    <row r="18" spans="1:6" x14ac:dyDescent="0.2">
      <c r="A18" s="10" t="str">
        <f>Overview!A18</f>
        <v>Argilluviation</v>
      </c>
      <c r="B18" s="10" t="s">
        <v>87</v>
      </c>
      <c r="C18" s="13"/>
      <c r="D18" s="13"/>
      <c r="E18" s="13"/>
      <c r="F18" s="13"/>
    </row>
    <row r="19" spans="1:6" x14ac:dyDescent="0.2">
      <c r="A19" s="10" t="str">
        <f>Overview!A19</f>
        <v>Calcification</v>
      </c>
      <c r="B19" s="10" t="s">
        <v>86</v>
      </c>
      <c r="C19" s="13"/>
      <c r="D19" s="13"/>
      <c r="E19" s="13"/>
      <c r="F19" s="13"/>
    </row>
    <row r="20" spans="1:6" x14ac:dyDescent="0.2">
      <c r="A20" s="10" t="str">
        <f>Overview!A20</f>
        <v>Calcification</v>
      </c>
      <c r="B20" s="10" t="s">
        <v>87</v>
      </c>
      <c r="C20" s="13"/>
      <c r="D20" s="13"/>
      <c r="E20" s="13"/>
      <c r="F20" s="13"/>
    </row>
    <row r="21" spans="1:6" x14ac:dyDescent="0.2">
      <c r="A21" s="10" t="str">
        <f>Overview!A21</f>
        <v>Base cation leaching</v>
      </c>
      <c r="B21" s="10" t="s">
        <v>86</v>
      </c>
      <c r="C21" s="13"/>
      <c r="D21" s="13"/>
      <c r="E21" s="13"/>
      <c r="F21" s="13"/>
    </row>
    <row r="22" spans="1:6" x14ac:dyDescent="0.2">
      <c r="A22" s="10" t="str">
        <f>Overview!A22</f>
        <v>Base cation leaching</v>
      </c>
      <c r="B22" s="10" t="s">
        <v>87</v>
      </c>
      <c r="C22" s="13"/>
      <c r="D22" s="13"/>
      <c r="E22" s="13"/>
      <c r="F22" s="13"/>
    </row>
    <row r="23" spans="1:6" x14ac:dyDescent="0.2">
      <c r="A23" s="10" t="str">
        <f>Overview!A23</f>
        <v>Biological enrichment of cations</v>
      </c>
      <c r="B23" s="10" t="s">
        <v>86</v>
      </c>
      <c r="C23" s="13"/>
      <c r="D23" s="13"/>
      <c r="E23" s="13"/>
      <c r="F23" s="13"/>
    </row>
    <row r="24" spans="1:6" x14ac:dyDescent="0.2">
      <c r="A24" s="10" t="str">
        <f>Overview!A24</f>
        <v>Biological enrichment of cations</v>
      </c>
      <c r="B24" s="10" t="s">
        <v>87</v>
      </c>
      <c r="C24" s="13"/>
      <c r="D24" s="13"/>
      <c r="E24" s="13"/>
      <c r="F24" s="13"/>
    </row>
    <row r="25" spans="1:6" x14ac:dyDescent="0.2">
      <c r="A25" s="10" t="str">
        <f>Overview!A25</f>
        <v>Ferralitization</v>
      </c>
      <c r="B25" s="10" t="s">
        <v>86</v>
      </c>
      <c r="C25" s="13"/>
      <c r="D25" s="13">
        <v>1</v>
      </c>
      <c r="E25" s="13"/>
      <c r="F25" s="13"/>
    </row>
    <row r="26" spans="1:6" x14ac:dyDescent="0.2">
      <c r="A26" s="10" t="str">
        <f>Overview!A26</f>
        <v>Ferralitization</v>
      </c>
      <c r="B26" s="10" t="s">
        <v>87</v>
      </c>
      <c r="C26" s="13"/>
      <c r="D26" s="13"/>
      <c r="E26" s="13"/>
      <c r="F26" s="13"/>
    </row>
    <row r="27" spans="1:6" x14ac:dyDescent="0.2">
      <c r="A27" s="10" t="str">
        <f>Overview!A27</f>
        <v>Anthrosolization</v>
      </c>
      <c r="B27" s="10" t="s">
        <v>86</v>
      </c>
      <c r="C27" s="13"/>
      <c r="D27" s="13"/>
      <c r="E27" s="13"/>
      <c r="F27" s="13"/>
    </row>
    <row r="28" spans="1:6" x14ac:dyDescent="0.2">
      <c r="A28" s="10" t="str">
        <f>Overview!A28</f>
        <v>Anthrosolization</v>
      </c>
      <c r="B28" s="10" t="s">
        <v>87</v>
      </c>
      <c r="C28" s="13"/>
      <c r="D28" s="13"/>
      <c r="E28" s="13"/>
      <c r="F28" s="13"/>
    </row>
    <row r="29" spans="1:6" x14ac:dyDescent="0.2">
      <c r="A29" s="10" t="str">
        <f>Overview!A29</f>
        <v>Gleization</v>
      </c>
      <c r="B29" s="10" t="s">
        <v>86</v>
      </c>
      <c r="C29" s="13"/>
      <c r="D29" s="13"/>
      <c r="E29" s="13"/>
      <c r="F29" s="13"/>
    </row>
    <row r="30" spans="1:6" x14ac:dyDescent="0.2">
      <c r="A30" s="10" t="str">
        <f>Overview!A30</f>
        <v>Gleization</v>
      </c>
      <c r="B30" s="10" t="s">
        <v>87</v>
      </c>
      <c r="C30" s="13"/>
      <c r="D30" s="13"/>
      <c r="E30" s="13"/>
      <c r="F30" s="13"/>
    </row>
    <row r="31" spans="1:6" x14ac:dyDescent="0.2">
      <c r="A31" s="10" t="str">
        <f>Overview!A31</f>
        <v>Silification</v>
      </c>
      <c r="B31" s="10" t="s">
        <v>86</v>
      </c>
      <c r="C31" s="13"/>
      <c r="D31" s="13"/>
      <c r="E31" s="13"/>
      <c r="F31" s="13"/>
    </row>
    <row r="32" spans="1:6" x14ac:dyDescent="0.2">
      <c r="A32" s="10" t="str">
        <f>Overview!A32</f>
        <v>Silification</v>
      </c>
      <c r="B32" s="10" t="s">
        <v>87</v>
      </c>
      <c r="C32" s="13"/>
      <c r="D32" s="13"/>
      <c r="E32" s="13"/>
      <c r="F32" s="13"/>
    </row>
    <row r="33" spans="1:6" x14ac:dyDescent="0.2">
      <c r="A33" s="10" t="str">
        <f>Overview!A33</f>
        <v>Paludization</v>
      </c>
      <c r="B33" s="10" t="s">
        <v>86</v>
      </c>
      <c r="C33" s="13"/>
      <c r="D33" s="13"/>
      <c r="E33" s="13"/>
      <c r="F33" s="13"/>
    </row>
    <row r="34" spans="1:6" x14ac:dyDescent="0.2">
      <c r="A34" s="10" t="str">
        <f>Overview!A34</f>
        <v>Paludization</v>
      </c>
      <c r="B34" s="10" t="s">
        <v>87</v>
      </c>
      <c r="C34" s="13"/>
      <c r="D34" s="13"/>
      <c r="E34" s="13"/>
      <c r="F34" s="13"/>
    </row>
    <row r="35" spans="1:6" x14ac:dyDescent="0.2">
      <c r="A35" s="10" t="str">
        <f>Overview!A35</f>
        <v>Vertization</v>
      </c>
      <c r="B35" s="10" t="s">
        <v>86</v>
      </c>
      <c r="C35" s="13"/>
      <c r="D35" s="13"/>
      <c r="E35" s="13"/>
      <c r="F35" s="13"/>
    </row>
    <row r="36" spans="1:6" x14ac:dyDescent="0.2">
      <c r="A36" s="10" t="str">
        <f>Overview!A36</f>
        <v>Vertization</v>
      </c>
      <c r="B36" s="10" t="s">
        <v>87</v>
      </c>
      <c r="C36" s="13"/>
      <c r="D36" s="13"/>
      <c r="E36" s="13"/>
      <c r="F36" s="13"/>
    </row>
    <row r="37" spans="1:6" x14ac:dyDescent="0.2">
      <c r="A37" s="10" t="str">
        <f>Overview!A37</f>
        <v>Andosolization</v>
      </c>
      <c r="B37" s="10" t="s">
        <v>86</v>
      </c>
      <c r="C37" s="13"/>
      <c r="D37" s="13"/>
      <c r="E37" s="13"/>
      <c r="F37" s="13"/>
    </row>
    <row r="38" spans="1:6" x14ac:dyDescent="0.2">
      <c r="A38" s="10" t="str">
        <f>Overview!A38</f>
        <v>Andosolization</v>
      </c>
      <c r="B38" s="10" t="s">
        <v>87</v>
      </c>
      <c r="C38" s="13"/>
      <c r="D38" s="13"/>
      <c r="E38" s="13"/>
      <c r="F38" s="13"/>
    </row>
    <row r="39" spans="1:6" x14ac:dyDescent="0.2">
      <c r="A39" s="10" t="str">
        <f>Overview!A39</f>
        <v>Podzolisation</v>
      </c>
      <c r="B39" s="10" t="s">
        <v>86</v>
      </c>
      <c r="C39" s="13"/>
      <c r="D39" s="13"/>
      <c r="E39" s="13"/>
      <c r="F39" s="13"/>
    </row>
    <row r="40" spans="1:6" x14ac:dyDescent="0.2">
      <c r="A40" s="10" t="str">
        <f>Overview!A40</f>
        <v>Podzolisation</v>
      </c>
      <c r="B40" s="10" t="s">
        <v>87</v>
      </c>
      <c r="C40" s="13"/>
      <c r="D40" s="13"/>
      <c r="E40" s="13"/>
      <c r="F40" s="13"/>
    </row>
    <row r="41" spans="1:6" x14ac:dyDescent="0.2">
      <c r="A41" s="10" t="str">
        <f>Overview!A41</f>
        <v>Cryoturbation</v>
      </c>
      <c r="B41" s="10" t="s">
        <v>87</v>
      </c>
      <c r="C41" s="12"/>
      <c r="D41" s="12"/>
      <c r="E41" s="12"/>
      <c r="F41" s="12"/>
    </row>
    <row r="42" spans="1:6" x14ac:dyDescent="0.2">
      <c r="A42" s="10" t="str">
        <f>Overview!A42</f>
        <v>Cryoturbation</v>
      </c>
      <c r="B42" s="10" t="s">
        <v>87</v>
      </c>
      <c r="C42" s="12"/>
      <c r="D42" s="12"/>
      <c r="E42" s="12"/>
      <c r="F42" s="12"/>
    </row>
    <row r="43" spans="1:6" x14ac:dyDescent="0.2">
      <c r="A43" s="10" t="str">
        <f>Overview!A43</f>
        <v>Salinization</v>
      </c>
      <c r="B43" s="10" t="s">
        <v>87</v>
      </c>
      <c r="C43" s="12"/>
      <c r="D43" s="12"/>
      <c r="E43" s="12"/>
      <c r="F43" s="12"/>
    </row>
    <row r="44" spans="1:6" x14ac:dyDescent="0.2">
      <c r="A44" s="10" t="str">
        <f>Overview!A44</f>
        <v>Salinization</v>
      </c>
      <c r="B44" s="10" t="s">
        <v>87</v>
      </c>
      <c r="C44" s="12"/>
      <c r="D44" s="12"/>
      <c r="E44" s="12"/>
      <c r="F44" s="12"/>
    </row>
    <row r="45" spans="1:6" x14ac:dyDescent="0.2">
      <c r="A45" s="10" t="str">
        <f>Overview!A45</f>
        <v>Solonization</v>
      </c>
      <c r="B45" s="10" t="s">
        <v>87</v>
      </c>
      <c r="C45" s="12"/>
      <c r="D45" s="12"/>
      <c r="E45" s="12"/>
      <c r="F45" s="12"/>
    </row>
    <row r="46" spans="1:6" x14ac:dyDescent="0.2">
      <c r="A46" s="10" t="str">
        <f>Overview!A46</f>
        <v>Solonization</v>
      </c>
      <c r="B46" s="10" t="s">
        <v>87</v>
      </c>
      <c r="C46" s="12"/>
      <c r="D46" s="12"/>
      <c r="E46" s="12"/>
      <c r="F46" s="12"/>
    </row>
    <row r="47" spans="1:6" x14ac:dyDescent="0.2">
      <c r="A47" s="10" t="str">
        <f>Overview!A47</f>
        <v>Solodization</v>
      </c>
      <c r="B47" s="10" t="s">
        <v>87</v>
      </c>
      <c r="C47" s="12"/>
      <c r="D47" s="12"/>
      <c r="E47" s="12"/>
      <c r="F47" s="12"/>
    </row>
    <row r="48" spans="1:6" x14ac:dyDescent="0.2">
      <c r="A48" s="10" t="str">
        <f>Overview!A48</f>
        <v>Solodization</v>
      </c>
      <c r="B48" s="10" t="s">
        <v>87</v>
      </c>
      <c r="C48" s="12"/>
      <c r="D48" s="12"/>
      <c r="E48" s="12"/>
      <c r="F48" s="12"/>
    </row>
    <row r="49" spans="1:6" x14ac:dyDescent="0.2">
      <c r="A49" s="10">
        <f>Overview!A49</f>
        <v>0</v>
      </c>
    </row>
    <row r="50" spans="1:6" x14ac:dyDescent="0.2">
      <c r="A50" s="10" t="str">
        <f>Overview!A50</f>
        <v>Field testing</v>
      </c>
      <c r="C50" s="12"/>
      <c r="D50" s="10"/>
      <c r="E50" s="10"/>
      <c r="F50" s="10"/>
    </row>
  </sheetData>
  <mergeCells count="1">
    <mergeCell ref="C3:F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43</vt:i4>
      </vt:variant>
      <vt:variant>
        <vt:lpstr>Charts</vt:lpstr>
      </vt:variant>
      <vt:variant>
        <vt:i4>2</vt:i4>
      </vt:variant>
    </vt:vector>
  </HeadingPairs>
  <TitlesOfParts>
    <vt:vector size="45" baseType="lpstr">
      <vt:lpstr>Papers</vt:lpstr>
      <vt:lpstr>Overview</vt:lpstr>
      <vt:lpstr>Freqtable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radarchart</vt:lpstr>
      <vt:lpstr>Graph</vt:lpstr>
    </vt:vector>
  </TitlesOfParts>
  <Company>Universiteit Gent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Finke</dc:creator>
  <cp:lastModifiedBy>Peter Finke</cp:lastModifiedBy>
  <dcterms:created xsi:type="dcterms:W3CDTF">2014-03-13T13:37:17Z</dcterms:created>
  <dcterms:modified xsi:type="dcterms:W3CDTF">2019-01-04T09:24:01Z</dcterms:modified>
</cp:coreProperties>
</file>